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defaultThemeVersion="166925"/>
  <mc:AlternateContent xmlns:mc="http://schemas.openxmlformats.org/markup-compatibility/2006">
    <mc:Choice Requires="x15">
      <x15ac:absPath xmlns:x15ac="http://schemas.microsoft.com/office/spreadsheetml/2010/11/ac" url="C:\Users\ISLCOST\Downloads\"/>
    </mc:Choice>
  </mc:AlternateContent>
  <xr:revisionPtr revIDLastSave="0" documentId="8_{FBDCB279-8903-4589-A569-D190F11EDE5A}" xr6:coauthVersionLast="47" xr6:coauthVersionMax="47" xr10:uidLastSave="{00000000-0000-0000-0000-000000000000}"/>
  <workbookProtection workbookAlgorithmName="SHA-512" workbookHashValue="IYdFzWlLMKhiEzCW39CItSX1f6bleqquLC1mTJycuDt8zQ0NAu5y+JJJlek0DUJq++tlzw0ZHHz1vO+499j+HA==" workbookSaltValue="sjQVU5110NT0HYguqPF7cA==" workbookSpinCount="100000" lockStructure="1"/>
  <bookViews>
    <workbookView xWindow="10170" yWindow="630" windowWidth="27060" windowHeight="18975" xr2:uid="{499FC4B5-9419-4975-AEC5-CFD2390338DD}"/>
  </bookViews>
  <sheets>
    <sheet name="Glossary" sheetId="26" r:id="rId1"/>
    <sheet name="TBL 1. Statewide Fiscal Data" sheetId="1" r:id="rId2"/>
    <sheet name="TBL 2. Eligible Use Fiscal Data" sheetId="2" r:id="rId3"/>
    <sheet name="TBL 3. Youth Set Aside Data" sheetId="3" r:id="rId4"/>
    <sheet name="TBL 4. Pers. Served By Grantee" sheetId="17" r:id="rId5"/>
    <sheet name="TBL 5. Pers. Served By Subpop" sheetId="21" r:id="rId6"/>
    <sheet name="TBL 6. Pers. Served By Race" sheetId="18" r:id="rId7"/>
    <sheet name="TBL 7. Pers. Served By Gender" sheetId="19" r:id="rId8"/>
    <sheet name="TBL 8. By Housing-Services Type" sheetId="22" r:id="rId9"/>
    <sheet name="TBL 9. Exits By Destination" sheetId="27" r:id="rId10"/>
    <sheet name="TBL 10. Statewide CA SPM" sheetId="28" r:id="rId11"/>
    <sheet name="DTL 1 By Grantee_By Round_By EU" sheetId="25" r:id="rId12"/>
    <sheet name="DTL 2 Fiscal Data by Grantee" sheetId="5" r:id="rId13"/>
    <sheet name="DTL3 Exits Detailed Destination" sheetId="24" r:id="rId14"/>
    <sheet name="DTL 4 CA SPMs By CoC" sheetId="6"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22" l="1"/>
  <c r="D2" i="22" s="1"/>
  <c r="C25" i="22"/>
  <c r="D21" i="22" s="1"/>
  <c r="C34" i="22"/>
  <c r="D31" i="22" s="1"/>
  <c r="C43" i="22"/>
  <c r="D39" i="22" s="1"/>
  <c r="D8" i="22"/>
  <c r="E3" i="1"/>
  <c r="H3" i="1" s="1"/>
  <c r="E4" i="1"/>
  <c r="H4" i="1" s="1"/>
  <c r="D29" i="27"/>
  <c r="C29" i="27"/>
  <c r="D28" i="27" s="1"/>
  <c r="C22" i="27"/>
  <c r="D21" i="27" s="1"/>
  <c r="C15" i="27"/>
  <c r="D10" i="27" s="1"/>
  <c r="C8" i="27"/>
  <c r="D2" i="27"/>
  <c r="G3" i="1"/>
  <c r="G4" i="1"/>
  <c r="G6" i="1"/>
  <c r="G7" i="1"/>
  <c r="G8" i="1"/>
  <c r="G10" i="1"/>
  <c r="G11" i="1"/>
  <c r="G12" i="1"/>
  <c r="G14" i="1"/>
  <c r="G15" i="1"/>
  <c r="G16" i="1"/>
  <c r="G2" i="1"/>
  <c r="E16" i="1"/>
  <c r="H16" i="1" s="1"/>
  <c r="E15" i="1"/>
  <c r="H15" i="1" s="1"/>
  <c r="E14" i="1"/>
  <c r="H14" i="1" s="1"/>
  <c r="E12" i="1"/>
  <c r="H12" i="1" s="1"/>
  <c r="E11" i="1"/>
  <c r="H11" i="1" s="1"/>
  <c r="E10" i="1"/>
  <c r="H10" i="1" s="1"/>
  <c r="E8" i="1"/>
  <c r="H8" i="1" s="1"/>
  <c r="E7" i="1"/>
  <c r="H7" i="1" s="1"/>
  <c r="E6" i="1"/>
  <c r="H6" i="1" s="1"/>
  <c r="E2" i="1"/>
  <c r="H2" i="1" s="1"/>
  <c r="H46" i="25"/>
  <c r="G46" i="25"/>
  <c r="F46" i="25"/>
  <c r="E46" i="25"/>
  <c r="D46" i="25"/>
  <c r="C46" i="25"/>
  <c r="H35" i="25"/>
  <c r="G35" i="25"/>
  <c r="F35" i="25"/>
  <c r="E35" i="25"/>
  <c r="D35" i="25"/>
  <c r="C35" i="25"/>
  <c r="H24" i="25"/>
  <c r="G24" i="25"/>
  <c r="F24" i="25"/>
  <c r="E24" i="25"/>
  <c r="D24" i="25"/>
  <c r="C24" i="25"/>
  <c r="H13" i="25"/>
  <c r="G13" i="25"/>
  <c r="F13" i="25"/>
  <c r="E13" i="25"/>
  <c r="D13" i="25"/>
  <c r="C13" i="25"/>
  <c r="D42" i="22"/>
  <c r="D41" i="22"/>
  <c r="D12" i="22" l="1"/>
  <c r="D30" i="22"/>
  <c r="D37" i="22"/>
  <c r="D38" i="22"/>
  <c r="D36" i="22"/>
  <c r="D35" i="22"/>
  <c r="D17" i="22"/>
  <c r="D16" i="22"/>
  <c r="D29" i="22"/>
  <c r="D28" i="22"/>
  <c r="D27" i="22"/>
  <c r="D26" i="22"/>
  <c r="D9" i="22"/>
  <c r="D5" i="22"/>
  <c r="D4" i="22"/>
  <c r="D3" i="22"/>
  <c r="D15" i="22"/>
  <c r="D14" i="22"/>
  <c r="D19" i="22"/>
  <c r="D11" i="22"/>
  <c r="D23" i="27"/>
  <c r="D24" i="27"/>
  <c r="D25" i="27"/>
  <c r="D26" i="27"/>
  <c r="D27" i="27"/>
  <c r="D18" i="27"/>
  <c r="D11" i="27"/>
  <c r="D20" i="27"/>
  <c r="D9" i="27"/>
  <c r="D17" i="27"/>
  <c r="D14" i="27"/>
  <c r="D19" i="27"/>
  <c r="D12" i="27"/>
  <c r="D13" i="27"/>
  <c r="D16" i="27"/>
  <c r="D5" i="27"/>
  <c r="D4" i="27"/>
  <c r="D6" i="27"/>
  <c r="D3" i="27"/>
  <c r="D7" i="27"/>
  <c r="D32" i="22"/>
  <c r="D18" i="22"/>
  <c r="D22" i="22"/>
  <c r="D33" i="22"/>
  <c r="D40" i="22"/>
  <c r="D23" i="22"/>
  <c r="D20" i="22"/>
  <c r="D24" i="22"/>
  <c r="D6" i="22"/>
  <c r="D10" i="22"/>
  <c r="D7" i="22"/>
  <c r="G362" i="5"/>
  <c r="G364" i="5" s="1"/>
  <c r="M360" i="5"/>
  <c r="L360" i="5"/>
  <c r="K360" i="5"/>
  <c r="M359" i="5"/>
  <c r="L359" i="5"/>
  <c r="K359" i="5"/>
  <c r="M358" i="5"/>
  <c r="L358" i="5"/>
  <c r="K358" i="5"/>
  <c r="M357" i="5"/>
  <c r="L357" i="5"/>
  <c r="K357" i="5"/>
  <c r="M356" i="5"/>
  <c r="L356" i="5"/>
  <c r="K356" i="5"/>
  <c r="M355" i="5"/>
  <c r="L355" i="5"/>
  <c r="K355" i="5"/>
  <c r="M354" i="5"/>
  <c r="L354" i="5"/>
  <c r="K354" i="5"/>
  <c r="M353" i="5"/>
  <c r="L353" i="5"/>
  <c r="K353" i="5"/>
  <c r="M352" i="5"/>
  <c r="L352" i="5"/>
  <c r="K352" i="5"/>
  <c r="M351" i="5"/>
  <c r="L351" i="5"/>
  <c r="K351" i="5"/>
  <c r="M350" i="5"/>
  <c r="L350" i="5"/>
  <c r="K350" i="5"/>
  <c r="M349" i="5"/>
  <c r="L349" i="5"/>
  <c r="K349" i="5"/>
  <c r="M348" i="5"/>
  <c r="L348" i="5"/>
  <c r="K348" i="5"/>
  <c r="M347" i="5"/>
  <c r="L347" i="5"/>
  <c r="K347" i="5"/>
  <c r="M346" i="5"/>
  <c r="L346" i="5"/>
  <c r="K346" i="5"/>
  <c r="M345" i="5"/>
  <c r="L345" i="5"/>
  <c r="K345" i="5"/>
  <c r="M344" i="5"/>
  <c r="L344" i="5"/>
  <c r="K344" i="5"/>
  <c r="M343" i="5"/>
  <c r="L343" i="5"/>
  <c r="K343" i="5"/>
  <c r="M342" i="5"/>
  <c r="L342" i="5"/>
  <c r="K342" i="5"/>
  <c r="M341" i="5"/>
  <c r="L341" i="5"/>
  <c r="K341" i="5"/>
  <c r="M340" i="5"/>
  <c r="L340" i="5"/>
  <c r="K340" i="5"/>
  <c r="M339" i="5"/>
  <c r="L339" i="5"/>
  <c r="K339" i="5"/>
  <c r="M338" i="5"/>
  <c r="L338" i="5"/>
  <c r="K338" i="5"/>
  <c r="M337" i="5"/>
  <c r="L337" i="5"/>
  <c r="K337" i="5"/>
  <c r="M336" i="5"/>
  <c r="L336" i="5"/>
  <c r="K336" i="5"/>
  <c r="M335" i="5"/>
  <c r="L335" i="5"/>
  <c r="K335" i="5"/>
  <c r="M334" i="5"/>
  <c r="L334" i="5"/>
  <c r="K334" i="5"/>
  <c r="M333" i="5"/>
  <c r="L333" i="5"/>
  <c r="K333" i="5"/>
  <c r="M332" i="5"/>
  <c r="L332" i="5"/>
  <c r="K332" i="5"/>
  <c r="M331" i="5"/>
  <c r="L331" i="5"/>
  <c r="K331" i="5"/>
  <c r="M330" i="5"/>
  <c r="L330" i="5"/>
  <c r="K330" i="5"/>
  <c r="M329" i="5"/>
  <c r="L329" i="5"/>
  <c r="K329" i="5"/>
  <c r="M328" i="5"/>
  <c r="L328" i="5"/>
  <c r="K328" i="5"/>
  <c r="M327" i="5"/>
  <c r="L327" i="5"/>
  <c r="K327" i="5"/>
  <c r="M326" i="5"/>
  <c r="L326" i="5"/>
  <c r="K326" i="5"/>
  <c r="M325" i="5"/>
  <c r="L325" i="5"/>
  <c r="K325" i="5"/>
  <c r="M324" i="5"/>
  <c r="L324" i="5"/>
  <c r="K324" i="5"/>
  <c r="M323" i="5"/>
  <c r="L323" i="5"/>
  <c r="K323" i="5"/>
  <c r="M322" i="5"/>
  <c r="L322" i="5"/>
  <c r="K322" i="5"/>
  <c r="M321" i="5"/>
  <c r="L321" i="5"/>
  <c r="K321" i="5"/>
  <c r="M320" i="5"/>
  <c r="L320" i="5"/>
  <c r="K320" i="5"/>
  <c r="M319" i="5"/>
  <c r="L319" i="5"/>
  <c r="K319" i="5"/>
  <c r="M318" i="5"/>
  <c r="L318" i="5"/>
  <c r="K318" i="5"/>
  <c r="M317" i="5"/>
  <c r="L317" i="5"/>
  <c r="K317" i="5"/>
  <c r="M316" i="5"/>
  <c r="L316" i="5"/>
  <c r="K316" i="5"/>
  <c r="M315" i="5"/>
  <c r="L315" i="5"/>
  <c r="K315" i="5"/>
  <c r="M314" i="5"/>
  <c r="L314" i="5"/>
  <c r="K314" i="5"/>
  <c r="M313" i="5"/>
  <c r="L313" i="5"/>
  <c r="K313" i="5"/>
  <c r="M312" i="5"/>
  <c r="L312" i="5"/>
  <c r="K312" i="5"/>
  <c r="M311" i="5"/>
  <c r="L311" i="5"/>
  <c r="K311" i="5"/>
  <c r="M310" i="5"/>
  <c r="L310" i="5"/>
  <c r="K310" i="5"/>
  <c r="M309" i="5"/>
  <c r="L309" i="5"/>
  <c r="K309" i="5"/>
  <c r="M308" i="5"/>
  <c r="L308" i="5"/>
  <c r="K308" i="5"/>
  <c r="M307" i="5"/>
  <c r="L307" i="5"/>
  <c r="K307" i="5"/>
  <c r="M306" i="5"/>
  <c r="L306" i="5"/>
  <c r="K306" i="5"/>
  <c r="M305" i="5"/>
  <c r="L305" i="5"/>
  <c r="K305" i="5"/>
  <c r="M304" i="5"/>
  <c r="L304" i="5"/>
  <c r="K304" i="5"/>
  <c r="M303" i="5"/>
  <c r="L303" i="5"/>
  <c r="K303" i="5"/>
  <c r="M302" i="5"/>
  <c r="L302" i="5"/>
  <c r="K302" i="5"/>
  <c r="M301" i="5"/>
  <c r="L301" i="5"/>
  <c r="K301" i="5"/>
  <c r="M300" i="5"/>
  <c r="L300" i="5"/>
  <c r="K300" i="5"/>
  <c r="M299" i="5"/>
  <c r="L299" i="5"/>
  <c r="K299" i="5"/>
  <c r="M298" i="5"/>
  <c r="L298" i="5"/>
  <c r="K298" i="5"/>
  <c r="M297" i="5"/>
  <c r="L297" i="5"/>
  <c r="K297" i="5"/>
  <c r="M296" i="5"/>
  <c r="L296" i="5"/>
  <c r="K296" i="5"/>
  <c r="M295" i="5"/>
  <c r="L295" i="5"/>
  <c r="K295" i="5"/>
  <c r="M294" i="5"/>
  <c r="L294" i="5"/>
  <c r="K294" i="5"/>
  <c r="M293" i="5"/>
  <c r="L293" i="5"/>
  <c r="K293" i="5"/>
  <c r="M292" i="5"/>
  <c r="L292" i="5"/>
  <c r="K292" i="5"/>
  <c r="M291" i="5"/>
  <c r="L291" i="5"/>
  <c r="K291" i="5"/>
  <c r="M290" i="5"/>
  <c r="L290" i="5"/>
  <c r="K290" i="5"/>
  <c r="M289" i="5"/>
  <c r="L289" i="5"/>
  <c r="K289" i="5"/>
  <c r="M288" i="5"/>
  <c r="L288" i="5"/>
  <c r="K288" i="5"/>
  <c r="M287" i="5"/>
  <c r="L287" i="5"/>
  <c r="K287" i="5"/>
  <c r="K362" i="5" s="1"/>
  <c r="M286" i="5"/>
  <c r="L286" i="5"/>
  <c r="K286" i="5"/>
  <c r="G285" i="5"/>
  <c r="M283" i="5"/>
  <c r="L283" i="5"/>
  <c r="K283" i="5"/>
  <c r="M282" i="5"/>
  <c r="L282" i="5"/>
  <c r="K282" i="5"/>
  <c r="M281" i="5"/>
  <c r="L281" i="5"/>
  <c r="K281" i="5"/>
  <c r="M280" i="5"/>
  <c r="L280" i="5"/>
  <c r="K280" i="5"/>
  <c r="M279" i="5"/>
  <c r="L279" i="5"/>
  <c r="K279" i="5"/>
  <c r="M278" i="5"/>
  <c r="L278" i="5"/>
  <c r="K278" i="5"/>
  <c r="M277" i="5"/>
  <c r="L277" i="5"/>
  <c r="K277" i="5"/>
  <c r="M276" i="5"/>
  <c r="L276" i="5"/>
  <c r="K276" i="5"/>
  <c r="M275" i="5"/>
  <c r="L275" i="5"/>
  <c r="K275" i="5"/>
  <c r="M274" i="5"/>
  <c r="L274" i="5"/>
  <c r="K274" i="5"/>
  <c r="M273" i="5"/>
  <c r="L273" i="5"/>
  <c r="K273" i="5"/>
  <c r="M272" i="5"/>
  <c r="L272" i="5"/>
  <c r="K272" i="5"/>
  <c r="M271" i="5"/>
  <c r="L271" i="5"/>
  <c r="K271" i="5"/>
  <c r="M270" i="5"/>
  <c r="L270" i="5"/>
  <c r="K270" i="5"/>
  <c r="M269" i="5"/>
  <c r="L269" i="5"/>
  <c r="K269" i="5"/>
  <c r="M268" i="5"/>
  <c r="L268" i="5"/>
  <c r="K268" i="5"/>
  <c r="M267" i="5"/>
  <c r="L267" i="5"/>
  <c r="K267" i="5"/>
  <c r="M266" i="5"/>
  <c r="L266" i="5"/>
  <c r="K266" i="5"/>
  <c r="M265" i="5"/>
  <c r="L265" i="5"/>
  <c r="K265" i="5"/>
  <c r="M264" i="5"/>
  <c r="L264" i="5"/>
  <c r="K264" i="5"/>
  <c r="M263" i="5"/>
  <c r="L263" i="5"/>
  <c r="K263" i="5"/>
  <c r="M262" i="5"/>
  <c r="L262" i="5"/>
  <c r="K262" i="5"/>
  <c r="M261" i="5"/>
  <c r="L261" i="5"/>
  <c r="K261" i="5"/>
  <c r="M260" i="5"/>
  <c r="L260" i="5"/>
  <c r="K260" i="5"/>
  <c r="M259" i="5"/>
  <c r="L259" i="5"/>
  <c r="K259" i="5"/>
  <c r="M258" i="5"/>
  <c r="L258" i="5"/>
  <c r="K258" i="5"/>
  <c r="M257" i="5"/>
  <c r="L257" i="5"/>
  <c r="K257" i="5"/>
  <c r="M256" i="5"/>
  <c r="L256" i="5"/>
  <c r="K256" i="5"/>
  <c r="M255" i="5"/>
  <c r="L255" i="5"/>
  <c r="K255" i="5"/>
  <c r="M254" i="5"/>
  <c r="L254" i="5"/>
  <c r="K254" i="5"/>
  <c r="M253" i="5"/>
  <c r="L253" i="5"/>
  <c r="K253" i="5"/>
  <c r="M252" i="5"/>
  <c r="L252" i="5"/>
  <c r="K252" i="5"/>
  <c r="M251" i="5"/>
  <c r="L251" i="5"/>
  <c r="K251" i="5"/>
  <c r="M250" i="5"/>
  <c r="L250" i="5"/>
  <c r="K250" i="5"/>
  <c r="M249" i="5"/>
  <c r="L249" i="5"/>
  <c r="K249" i="5"/>
  <c r="M248" i="5"/>
  <c r="L248" i="5"/>
  <c r="K248" i="5"/>
  <c r="M247" i="5"/>
  <c r="L247" i="5"/>
  <c r="K247" i="5"/>
  <c r="M246" i="5"/>
  <c r="L246" i="5"/>
  <c r="K246" i="5"/>
  <c r="M245" i="5"/>
  <c r="L245" i="5"/>
  <c r="K245" i="5"/>
  <c r="M244" i="5"/>
  <c r="L244" i="5"/>
  <c r="K244" i="5"/>
  <c r="M243" i="5"/>
  <c r="L243" i="5"/>
  <c r="K243" i="5"/>
  <c r="M242" i="5"/>
  <c r="L242" i="5"/>
  <c r="K242" i="5"/>
  <c r="M241" i="5"/>
  <c r="L241" i="5"/>
  <c r="K241" i="5"/>
  <c r="M240" i="5"/>
  <c r="L240" i="5"/>
  <c r="K240" i="5"/>
  <c r="M239" i="5"/>
  <c r="L239" i="5"/>
  <c r="K239" i="5"/>
  <c r="M238" i="5"/>
  <c r="L238" i="5"/>
  <c r="K238" i="5"/>
  <c r="M237" i="5"/>
  <c r="L237" i="5"/>
  <c r="K237" i="5"/>
  <c r="M236" i="5"/>
  <c r="L236" i="5"/>
  <c r="K236" i="5"/>
  <c r="M235" i="5"/>
  <c r="L235" i="5"/>
  <c r="K235" i="5"/>
  <c r="M234" i="5"/>
  <c r="L234" i="5"/>
  <c r="K234" i="5"/>
  <c r="M233" i="5"/>
  <c r="L233" i="5"/>
  <c r="K233" i="5"/>
  <c r="M232" i="5"/>
  <c r="L232" i="5"/>
  <c r="K232" i="5"/>
  <c r="M231" i="5"/>
  <c r="L231" i="5"/>
  <c r="K231" i="5"/>
  <c r="M230" i="5"/>
  <c r="L230" i="5"/>
  <c r="K230" i="5"/>
  <c r="M229" i="5"/>
  <c r="L229" i="5"/>
  <c r="K229" i="5"/>
  <c r="M228" i="5"/>
  <c r="L228" i="5"/>
  <c r="K228" i="5"/>
  <c r="M227" i="5"/>
  <c r="L227" i="5"/>
  <c r="K227" i="5"/>
  <c r="M226" i="5"/>
  <c r="L226" i="5"/>
  <c r="K226" i="5"/>
  <c r="M225" i="5"/>
  <c r="L225" i="5"/>
  <c r="K225" i="5"/>
  <c r="M224" i="5"/>
  <c r="L224" i="5"/>
  <c r="K224" i="5"/>
  <c r="M223" i="5"/>
  <c r="L223" i="5"/>
  <c r="K223" i="5"/>
  <c r="M222" i="5"/>
  <c r="L222" i="5"/>
  <c r="K222" i="5"/>
  <c r="M221" i="5"/>
  <c r="L221" i="5"/>
  <c r="K221" i="5"/>
  <c r="M220" i="5"/>
  <c r="L220" i="5"/>
  <c r="K220" i="5"/>
  <c r="M219" i="5"/>
  <c r="L219" i="5"/>
  <c r="K219" i="5"/>
  <c r="M218" i="5"/>
  <c r="L218" i="5"/>
  <c r="K218" i="5"/>
  <c r="M217" i="5"/>
  <c r="L217" i="5"/>
  <c r="K217" i="5"/>
  <c r="M216" i="5"/>
  <c r="L216" i="5"/>
  <c r="K216" i="5"/>
  <c r="M215" i="5"/>
  <c r="L215" i="5"/>
  <c r="K215" i="5"/>
  <c r="M214" i="5"/>
  <c r="L214" i="5"/>
  <c r="K214" i="5"/>
  <c r="M213" i="5"/>
  <c r="L213" i="5"/>
  <c r="K213" i="5"/>
  <c r="M212" i="5"/>
  <c r="L212" i="5"/>
  <c r="K212" i="5"/>
  <c r="M211" i="5"/>
  <c r="L211" i="5"/>
  <c r="K211" i="5"/>
  <c r="M210" i="5"/>
  <c r="L210" i="5"/>
  <c r="K210" i="5"/>
  <c r="M209" i="5"/>
  <c r="L209" i="5"/>
  <c r="K209" i="5"/>
  <c r="M208" i="5"/>
  <c r="L208" i="5"/>
  <c r="K208" i="5"/>
  <c r="K285" i="5" s="1"/>
  <c r="G207" i="5"/>
  <c r="M205" i="5"/>
  <c r="L205" i="5"/>
  <c r="K205" i="5"/>
  <c r="M204" i="5"/>
  <c r="L204" i="5"/>
  <c r="K204" i="5"/>
  <c r="M203" i="5"/>
  <c r="L203" i="5"/>
  <c r="K203" i="5"/>
  <c r="M202" i="5"/>
  <c r="L202" i="5"/>
  <c r="K202" i="5"/>
  <c r="M201" i="5"/>
  <c r="L201" i="5"/>
  <c r="K201" i="5"/>
  <c r="M200" i="5"/>
  <c r="L200" i="5"/>
  <c r="K200" i="5"/>
  <c r="M199" i="5"/>
  <c r="L199" i="5"/>
  <c r="K199" i="5"/>
  <c r="M198" i="5"/>
  <c r="L198" i="5"/>
  <c r="K198" i="5"/>
  <c r="M197" i="5"/>
  <c r="L197" i="5"/>
  <c r="K197" i="5"/>
  <c r="M196" i="5"/>
  <c r="L196" i="5"/>
  <c r="K196" i="5"/>
  <c r="M195" i="5"/>
  <c r="L195" i="5"/>
  <c r="K195" i="5"/>
  <c r="M194" i="5"/>
  <c r="L194" i="5"/>
  <c r="K194" i="5"/>
  <c r="M193" i="5"/>
  <c r="L193" i="5"/>
  <c r="K193" i="5"/>
  <c r="M192" i="5"/>
  <c r="L192" i="5"/>
  <c r="K192" i="5"/>
  <c r="M191" i="5"/>
  <c r="L191" i="5"/>
  <c r="K191" i="5"/>
  <c r="M190" i="5"/>
  <c r="L190" i="5"/>
  <c r="K190" i="5"/>
  <c r="M189" i="5"/>
  <c r="L189" i="5"/>
  <c r="K189" i="5"/>
  <c r="M188" i="5"/>
  <c r="L188" i="5"/>
  <c r="K188" i="5"/>
  <c r="M187" i="5"/>
  <c r="L187" i="5"/>
  <c r="K187" i="5"/>
  <c r="M186" i="5"/>
  <c r="L186" i="5"/>
  <c r="K186" i="5"/>
  <c r="M185" i="5"/>
  <c r="L185" i="5"/>
  <c r="K185" i="5"/>
  <c r="M184" i="5"/>
  <c r="L184" i="5"/>
  <c r="K184" i="5"/>
  <c r="M183" i="5"/>
  <c r="L183" i="5"/>
  <c r="K183" i="5"/>
  <c r="M182" i="5"/>
  <c r="L182" i="5"/>
  <c r="K182" i="5"/>
  <c r="M181" i="5"/>
  <c r="L181" i="5"/>
  <c r="K181" i="5"/>
  <c r="M180" i="5"/>
  <c r="L180" i="5"/>
  <c r="K180" i="5"/>
  <c r="M179" i="5"/>
  <c r="L179" i="5"/>
  <c r="K179" i="5"/>
  <c r="M178" i="5"/>
  <c r="L178" i="5"/>
  <c r="K178" i="5"/>
  <c r="M177" i="5"/>
  <c r="L177" i="5"/>
  <c r="K177" i="5"/>
  <c r="M176" i="5"/>
  <c r="L176" i="5"/>
  <c r="K176" i="5"/>
  <c r="M175" i="5"/>
  <c r="L175" i="5"/>
  <c r="K175" i="5"/>
  <c r="M174" i="5"/>
  <c r="L174" i="5"/>
  <c r="K174" i="5"/>
  <c r="M173" i="5"/>
  <c r="L173" i="5"/>
  <c r="K173" i="5"/>
  <c r="M172" i="5"/>
  <c r="L172" i="5"/>
  <c r="K172" i="5"/>
  <c r="M171" i="5"/>
  <c r="L171" i="5"/>
  <c r="K171" i="5"/>
  <c r="M170" i="5"/>
  <c r="L170" i="5"/>
  <c r="K170" i="5"/>
  <c r="M169" i="5"/>
  <c r="L169" i="5"/>
  <c r="K169" i="5"/>
  <c r="M168" i="5"/>
  <c r="L168" i="5"/>
  <c r="K168" i="5"/>
  <c r="M167" i="5"/>
  <c r="L167" i="5"/>
  <c r="K167" i="5"/>
  <c r="M166" i="5"/>
  <c r="L166" i="5"/>
  <c r="K166" i="5"/>
  <c r="K207" i="5" s="1"/>
  <c r="M165" i="5"/>
  <c r="L165" i="5"/>
  <c r="K165" i="5"/>
  <c r="M164" i="5"/>
  <c r="L164" i="5"/>
  <c r="K164" i="5"/>
  <c r="M163" i="5"/>
  <c r="L163" i="5"/>
  <c r="K163" i="5"/>
  <c r="M162" i="5"/>
  <c r="L162" i="5"/>
  <c r="K162" i="5"/>
  <c r="M161" i="5"/>
  <c r="L161" i="5"/>
  <c r="K161" i="5"/>
  <c r="M160" i="5"/>
  <c r="L160" i="5"/>
  <c r="K160" i="5"/>
  <c r="M159" i="5"/>
  <c r="L159" i="5"/>
  <c r="K159" i="5"/>
  <c r="M158" i="5"/>
  <c r="L158" i="5"/>
  <c r="K158" i="5"/>
  <c r="M157" i="5"/>
  <c r="L157" i="5"/>
  <c r="K157" i="5"/>
  <c r="M156" i="5"/>
  <c r="L156" i="5"/>
  <c r="K156" i="5"/>
  <c r="M155" i="5"/>
  <c r="L155" i="5"/>
  <c r="K155" i="5"/>
  <c r="M154" i="5"/>
  <c r="L154" i="5"/>
  <c r="K154" i="5"/>
  <c r="M153" i="5"/>
  <c r="L153" i="5"/>
  <c r="K153" i="5"/>
  <c r="M152" i="5"/>
  <c r="L152" i="5"/>
  <c r="K152" i="5"/>
  <c r="M151" i="5"/>
  <c r="L151" i="5"/>
  <c r="K151" i="5"/>
  <c r="M150" i="5"/>
  <c r="L150" i="5"/>
  <c r="K150" i="5"/>
  <c r="M149" i="5"/>
  <c r="L149" i="5"/>
  <c r="K149" i="5"/>
  <c r="M148" i="5"/>
  <c r="L148" i="5"/>
  <c r="K148" i="5"/>
  <c r="M147" i="5"/>
  <c r="L147" i="5"/>
  <c r="K147" i="5"/>
  <c r="M146" i="5"/>
  <c r="L146" i="5"/>
  <c r="K146" i="5"/>
  <c r="M145" i="5"/>
  <c r="L145" i="5"/>
  <c r="K145" i="5"/>
  <c r="M144" i="5"/>
  <c r="L144" i="5"/>
  <c r="K144" i="5"/>
  <c r="M143" i="5"/>
  <c r="L143" i="5"/>
  <c r="K143" i="5"/>
  <c r="M142" i="5"/>
  <c r="L142" i="5"/>
  <c r="K142" i="5"/>
  <c r="M141" i="5"/>
  <c r="L141" i="5"/>
  <c r="K141" i="5"/>
  <c r="M140" i="5"/>
  <c r="L140" i="5"/>
  <c r="K140" i="5"/>
  <c r="M139" i="5"/>
  <c r="L139" i="5"/>
  <c r="K139" i="5"/>
  <c r="M138" i="5"/>
  <c r="L138" i="5"/>
  <c r="K138" i="5"/>
  <c r="M137" i="5"/>
  <c r="L137" i="5"/>
  <c r="K137" i="5"/>
  <c r="M136" i="5"/>
  <c r="L136" i="5"/>
  <c r="K136" i="5"/>
  <c r="M135" i="5"/>
  <c r="L135" i="5"/>
  <c r="K135" i="5"/>
  <c r="M134" i="5"/>
  <c r="L134" i="5"/>
  <c r="K134" i="5"/>
  <c r="M133" i="5"/>
  <c r="L133" i="5"/>
  <c r="K133" i="5"/>
  <c r="M132" i="5"/>
  <c r="L132" i="5"/>
  <c r="K132" i="5"/>
  <c r="M131" i="5"/>
  <c r="L131" i="5"/>
  <c r="K131" i="5"/>
  <c r="M130" i="5"/>
  <c r="L130" i="5"/>
  <c r="K130" i="5"/>
  <c r="M129" i="5"/>
  <c r="L129" i="5"/>
  <c r="K129" i="5"/>
  <c r="M128" i="5"/>
  <c r="L128" i="5"/>
  <c r="K128" i="5"/>
  <c r="M127" i="5"/>
  <c r="L127" i="5"/>
  <c r="K127" i="5"/>
  <c r="M126" i="5"/>
  <c r="L126" i="5"/>
  <c r="K126" i="5"/>
  <c r="M125" i="5"/>
  <c r="L125" i="5"/>
  <c r="K125" i="5"/>
  <c r="M124" i="5"/>
  <c r="L124" i="5"/>
  <c r="K124" i="5"/>
  <c r="M123" i="5"/>
  <c r="L123" i="5"/>
  <c r="K123" i="5"/>
  <c r="M122" i="5"/>
  <c r="L122" i="5"/>
  <c r="K122" i="5"/>
  <c r="M121" i="5"/>
  <c r="L121" i="5"/>
  <c r="K121" i="5"/>
  <c r="M120" i="5"/>
  <c r="L120" i="5"/>
  <c r="K120" i="5"/>
  <c r="M119" i="5"/>
  <c r="L119" i="5"/>
  <c r="K119" i="5"/>
  <c r="M118" i="5"/>
  <c r="L118" i="5"/>
  <c r="K118" i="5"/>
  <c r="M117" i="5"/>
  <c r="L117" i="5"/>
  <c r="K117" i="5"/>
  <c r="M116" i="5"/>
  <c r="L116" i="5"/>
  <c r="K116" i="5"/>
  <c r="M115" i="5"/>
  <c r="L115" i="5"/>
  <c r="K115" i="5"/>
  <c r="M114" i="5"/>
  <c r="L114" i="5"/>
  <c r="K114" i="5"/>
  <c r="M113" i="5"/>
  <c r="L113" i="5"/>
  <c r="K113" i="5"/>
  <c r="M112" i="5"/>
  <c r="L112" i="5"/>
  <c r="K112" i="5"/>
  <c r="M111" i="5"/>
  <c r="L111" i="5"/>
  <c r="K111" i="5"/>
  <c r="M110" i="5"/>
  <c r="L110" i="5"/>
  <c r="K110" i="5"/>
  <c r="M109" i="5"/>
  <c r="L109" i="5"/>
  <c r="K109" i="5"/>
  <c r="M108" i="5"/>
  <c r="L108" i="5"/>
  <c r="K108" i="5"/>
  <c r="M107" i="5"/>
  <c r="L107" i="5"/>
  <c r="K107" i="5"/>
  <c r="M106" i="5"/>
  <c r="L106" i="5"/>
  <c r="K106" i="5"/>
  <c r="G105" i="5"/>
  <c r="M103" i="5"/>
  <c r="L103" i="5"/>
  <c r="K103" i="5"/>
  <c r="M102" i="5"/>
  <c r="L102" i="5"/>
  <c r="K102" i="5"/>
  <c r="M101" i="5"/>
  <c r="L101" i="5"/>
  <c r="K101" i="5"/>
  <c r="M100" i="5"/>
  <c r="L100" i="5"/>
  <c r="K100" i="5"/>
  <c r="M99" i="5"/>
  <c r="L99" i="5"/>
  <c r="K99" i="5"/>
  <c r="M98" i="5"/>
  <c r="L98" i="5"/>
  <c r="K98" i="5"/>
  <c r="M97" i="5"/>
  <c r="L97" i="5"/>
  <c r="K97" i="5"/>
  <c r="M96" i="5"/>
  <c r="L96" i="5"/>
  <c r="K96" i="5"/>
  <c r="M95" i="5"/>
  <c r="L95" i="5"/>
  <c r="K95" i="5"/>
  <c r="M94" i="5"/>
  <c r="L94" i="5"/>
  <c r="K94" i="5"/>
  <c r="M93" i="5"/>
  <c r="L93" i="5"/>
  <c r="K93" i="5"/>
  <c r="M92" i="5"/>
  <c r="L92" i="5"/>
  <c r="K92" i="5"/>
  <c r="M91" i="5"/>
  <c r="L91" i="5"/>
  <c r="K91" i="5"/>
  <c r="M90" i="5"/>
  <c r="L90" i="5"/>
  <c r="M89" i="5"/>
  <c r="L89" i="5"/>
  <c r="K89" i="5"/>
  <c r="M88" i="5"/>
  <c r="L88" i="5"/>
  <c r="K88" i="5"/>
  <c r="M87" i="5"/>
  <c r="L87" i="5"/>
  <c r="K87" i="5"/>
  <c r="M86" i="5"/>
  <c r="L86" i="5"/>
  <c r="K86" i="5"/>
  <c r="M85" i="5"/>
  <c r="L85" i="5"/>
  <c r="K85" i="5"/>
  <c r="M84" i="5"/>
  <c r="L84" i="5"/>
  <c r="K84" i="5"/>
  <c r="M83" i="5"/>
  <c r="L83" i="5"/>
  <c r="K83" i="5"/>
  <c r="M82" i="5"/>
  <c r="L82" i="5"/>
  <c r="K82" i="5"/>
  <c r="M81" i="5"/>
  <c r="L81" i="5"/>
  <c r="K81" i="5"/>
  <c r="M80" i="5"/>
  <c r="L80" i="5"/>
  <c r="K80" i="5"/>
  <c r="M79" i="5"/>
  <c r="L79" i="5"/>
  <c r="K79" i="5"/>
  <c r="M78" i="5"/>
  <c r="L78" i="5"/>
  <c r="K78" i="5"/>
  <c r="M77" i="5"/>
  <c r="L77" i="5"/>
  <c r="M76" i="5"/>
  <c r="L76" i="5"/>
  <c r="K76" i="5"/>
  <c r="M75" i="5"/>
  <c r="L75" i="5"/>
  <c r="K75" i="5"/>
  <c r="M74" i="5"/>
  <c r="L74" i="5"/>
  <c r="K74" i="5"/>
  <c r="M73" i="5"/>
  <c r="L73" i="5"/>
  <c r="M72" i="5"/>
  <c r="L72" i="5"/>
  <c r="K72" i="5"/>
  <c r="M71" i="5"/>
  <c r="L71" i="5"/>
  <c r="K71" i="5"/>
  <c r="M70" i="5"/>
  <c r="L70" i="5"/>
  <c r="K70" i="5"/>
  <c r="M69" i="5"/>
  <c r="L69" i="5"/>
  <c r="K69" i="5"/>
  <c r="M68" i="5"/>
  <c r="L68" i="5"/>
  <c r="K68" i="5"/>
  <c r="M67" i="5"/>
  <c r="L67" i="5"/>
  <c r="K67" i="5"/>
  <c r="M66" i="5"/>
  <c r="L66" i="5"/>
  <c r="K66" i="5"/>
  <c r="M65" i="5"/>
  <c r="L65" i="5"/>
  <c r="K65" i="5"/>
  <c r="M64" i="5"/>
  <c r="L64" i="5"/>
  <c r="K64" i="5"/>
  <c r="M63" i="5"/>
  <c r="L63" i="5"/>
  <c r="K63" i="5"/>
  <c r="M62" i="5"/>
  <c r="L62" i="5"/>
  <c r="K62" i="5"/>
  <c r="M61" i="5"/>
  <c r="L61" i="5"/>
  <c r="K61" i="5"/>
  <c r="M60" i="5"/>
  <c r="L60" i="5"/>
  <c r="K60" i="5"/>
  <c r="M59" i="5"/>
  <c r="L59" i="5"/>
  <c r="K59" i="5"/>
  <c r="M58" i="5"/>
  <c r="L58" i="5"/>
  <c r="K58" i="5"/>
  <c r="M57" i="5"/>
  <c r="L57" i="5"/>
  <c r="K57" i="5"/>
  <c r="M56" i="5"/>
  <c r="L56" i="5"/>
  <c r="K56" i="5"/>
  <c r="M55" i="5"/>
  <c r="L55" i="5"/>
  <c r="K55" i="5"/>
  <c r="M54" i="5"/>
  <c r="L54" i="5"/>
  <c r="M53" i="5"/>
  <c r="L53" i="5"/>
  <c r="K53" i="5"/>
  <c r="M52" i="5"/>
  <c r="L52" i="5"/>
  <c r="K52" i="5"/>
  <c r="M51" i="5"/>
  <c r="L51" i="5"/>
  <c r="K51" i="5"/>
  <c r="M50" i="5"/>
  <c r="L50" i="5"/>
  <c r="K50" i="5"/>
  <c r="M49" i="5"/>
  <c r="L49" i="5"/>
  <c r="K49" i="5"/>
  <c r="M48" i="5"/>
  <c r="L48" i="5"/>
  <c r="K48" i="5"/>
  <c r="M47" i="5"/>
  <c r="L47" i="5"/>
  <c r="K47" i="5"/>
  <c r="M46" i="5"/>
  <c r="L46" i="5"/>
  <c r="K46" i="5"/>
  <c r="M45" i="5"/>
  <c r="L45" i="5"/>
  <c r="K45" i="5"/>
  <c r="M44" i="5"/>
  <c r="L44" i="5"/>
  <c r="K44" i="5"/>
  <c r="M43" i="5"/>
  <c r="L43" i="5"/>
  <c r="K43" i="5"/>
  <c r="M42" i="5"/>
  <c r="L42" i="5"/>
  <c r="K42" i="5"/>
  <c r="M41" i="5"/>
  <c r="L41" i="5"/>
  <c r="K41" i="5"/>
  <c r="M40" i="5"/>
  <c r="L40" i="5"/>
  <c r="K40" i="5"/>
  <c r="M39" i="5"/>
  <c r="L39" i="5"/>
  <c r="K39" i="5"/>
  <c r="M38" i="5"/>
  <c r="L38" i="5"/>
  <c r="K38" i="5"/>
  <c r="M37" i="5"/>
  <c r="L37" i="5"/>
  <c r="K37" i="5"/>
  <c r="M36" i="5"/>
  <c r="L36" i="5"/>
  <c r="K36" i="5"/>
  <c r="M35" i="5"/>
  <c r="L35" i="5"/>
  <c r="K35" i="5"/>
  <c r="M34" i="5"/>
  <c r="L34" i="5"/>
  <c r="K34" i="5"/>
  <c r="M33" i="5"/>
  <c r="L33" i="5"/>
  <c r="K33" i="5"/>
  <c r="M32" i="5"/>
  <c r="L32" i="5"/>
  <c r="K32" i="5"/>
  <c r="M31" i="5"/>
  <c r="L31" i="5"/>
  <c r="K31" i="5"/>
  <c r="M30" i="5"/>
  <c r="L30" i="5"/>
  <c r="K30" i="5"/>
  <c r="M29" i="5"/>
  <c r="L29" i="5"/>
  <c r="M28" i="5"/>
  <c r="L28" i="5"/>
  <c r="K28" i="5"/>
  <c r="M27" i="5"/>
  <c r="L27" i="5"/>
  <c r="K27" i="5"/>
  <c r="M26" i="5"/>
  <c r="L26" i="5"/>
  <c r="K26" i="5"/>
  <c r="M25" i="5"/>
  <c r="L25" i="5"/>
  <c r="K25" i="5"/>
  <c r="M24" i="5"/>
  <c r="L24" i="5"/>
  <c r="K24" i="5"/>
  <c r="M23" i="5"/>
  <c r="L23" i="5"/>
  <c r="K23" i="5"/>
  <c r="M22" i="5"/>
  <c r="L22" i="5"/>
  <c r="K22" i="5"/>
  <c r="M21" i="5"/>
  <c r="L21" i="5"/>
  <c r="K21" i="5"/>
  <c r="M20" i="5"/>
  <c r="L20" i="5"/>
  <c r="K20" i="5"/>
  <c r="M19" i="5"/>
  <c r="L19" i="5"/>
  <c r="K19" i="5"/>
  <c r="M18" i="5"/>
  <c r="L18" i="5"/>
  <c r="K18" i="5"/>
  <c r="M17" i="5"/>
  <c r="L17" i="5"/>
  <c r="K17" i="5"/>
  <c r="M16" i="5"/>
  <c r="L16" i="5"/>
  <c r="K16" i="5"/>
  <c r="M15" i="5"/>
  <c r="L15" i="5"/>
  <c r="K15" i="5"/>
  <c r="M14" i="5"/>
  <c r="L14" i="5"/>
  <c r="K14" i="5"/>
  <c r="M13" i="5"/>
  <c r="L13" i="5"/>
  <c r="K13" i="5"/>
  <c r="M12" i="5"/>
  <c r="L12" i="5"/>
  <c r="K12" i="5"/>
  <c r="M11" i="5"/>
  <c r="L11" i="5"/>
  <c r="K11" i="5"/>
  <c r="M10" i="5"/>
  <c r="L10" i="5"/>
  <c r="K10" i="5"/>
  <c r="M9" i="5"/>
  <c r="L9" i="5"/>
  <c r="K9" i="5"/>
  <c r="M8" i="5"/>
  <c r="L8" i="5"/>
  <c r="K8" i="5"/>
  <c r="M7" i="5"/>
  <c r="L7" i="5"/>
  <c r="K7" i="5"/>
  <c r="M6" i="5"/>
  <c r="L6" i="5"/>
  <c r="K6" i="5"/>
  <c r="M5" i="5"/>
  <c r="L5" i="5"/>
  <c r="K5" i="5"/>
  <c r="M4" i="5"/>
  <c r="L4" i="5"/>
  <c r="K4" i="5"/>
  <c r="M3" i="5"/>
  <c r="L3" i="5"/>
  <c r="K3" i="5"/>
  <c r="M2" i="5"/>
  <c r="L2" i="5"/>
  <c r="K2" i="5"/>
  <c r="K105" i="5" s="1"/>
  <c r="D17" i="1"/>
  <c r="E39" i="3"/>
  <c r="F37" i="3" s="1"/>
  <c r="C39" i="3"/>
  <c r="E29" i="3"/>
  <c r="F27" i="3" s="1"/>
  <c r="C29" i="3"/>
  <c r="E19" i="3"/>
  <c r="F14" i="3" s="1"/>
  <c r="C19" i="3"/>
  <c r="E10" i="3"/>
  <c r="F9" i="3" s="1"/>
  <c r="C10" i="3"/>
  <c r="E45" i="2"/>
  <c r="F41" i="2" s="1"/>
  <c r="C45" i="2"/>
  <c r="E34" i="2"/>
  <c r="F32" i="2" s="1"/>
  <c r="C34" i="2"/>
  <c r="E23" i="2"/>
  <c r="F17" i="2" s="1"/>
  <c r="C23" i="2"/>
  <c r="E12" i="2"/>
  <c r="F11" i="2" s="1"/>
  <c r="C12" i="2"/>
  <c r="F17" i="1"/>
  <c r="D13" i="1"/>
  <c r="F13" i="1"/>
  <c r="D9" i="1"/>
  <c r="F9" i="1"/>
  <c r="D5" i="1"/>
  <c r="F5" i="1"/>
  <c r="C17" i="1"/>
  <c r="E17" i="1" s="1"/>
  <c r="C13" i="1"/>
  <c r="C9" i="1"/>
  <c r="E9" i="1" s="1"/>
  <c r="C5" i="1"/>
  <c r="E5" i="1" s="1"/>
  <c r="E13" i="1" l="1"/>
  <c r="D9" i="3"/>
  <c r="D5" i="3"/>
  <c r="D2" i="2"/>
  <c r="D5" i="2"/>
  <c r="D13" i="22"/>
  <c r="D25" i="22"/>
  <c r="D34" i="22"/>
  <c r="D43" i="22"/>
  <c r="H5" i="1"/>
  <c r="G5" i="1"/>
  <c r="G13" i="1"/>
  <c r="H13" i="1"/>
  <c r="G17" i="1"/>
  <c r="H17" i="1"/>
  <c r="D15" i="27"/>
  <c r="D22" i="27"/>
  <c r="D8" i="27"/>
  <c r="D28" i="2"/>
  <c r="D27" i="2"/>
  <c r="D26" i="2"/>
  <c r="D33" i="2"/>
  <c r="D25" i="2"/>
  <c r="D32" i="2"/>
  <c r="D24" i="2"/>
  <c r="D31" i="2"/>
  <c r="D30" i="2"/>
  <c r="D29" i="2"/>
  <c r="D8" i="2"/>
  <c r="D7" i="2"/>
  <c r="D6" i="2"/>
  <c r="D4" i="2"/>
  <c r="D11" i="2"/>
  <c r="D3" i="2"/>
  <c r="D10" i="2"/>
  <c r="D9" i="2"/>
  <c r="F15" i="2"/>
  <c r="D39" i="2"/>
  <c r="D38" i="2"/>
  <c r="D37" i="2"/>
  <c r="D44" i="2"/>
  <c r="D36" i="2"/>
  <c r="D43" i="2"/>
  <c r="D35" i="2"/>
  <c r="D42" i="2"/>
  <c r="D41" i="2"/>
  <c r="D40" i="2"/>
  <c r="D2" i="3"/>
  <c r="D10" i="3" s="1"/>
  <c r="D8" i="3"/>
  <c r="D7" i="3"/>
  <c r="D6" i="3"/>
  <c r="D4" i="3"/>
  <c r="D3" i="3"/>
  <c r="D18" i="3"/>
  <c r="D17" i="3"/>
  <c r="D16" i="3"/>
  <c r="D15" i="3"/>
  <c r="D14" i="3"/>
  <c r="D13" i="3"/>
  <c r="D12" i="3"/>
  <c r="D11" i="3"/>
  <c r="D28" i="3"/>
  <c r="D27" i="3"/>
  <c r="D26" i="3"/>
  <c r="D25" i="3"/>
  <c r="D24" i="3"/>
  <c r="D23" i="3"/>
  <c r="D22" i="3"/>
  <c r="D21" i="3"/>
  <c r="D20" i="3"/>
  <c r="D38" i="3"/>
  <c r="D37" i="3"/>
  <c r="D36" i="3"/>
  <c r="D35" i="3"/>
  <c r="D34" i="3"/>
  <c r="D33" i="3"/>
  <c r="D32" i="3"/>
  <c r="D31" i="3"/>
  <c r="D30" i="3"/>
  <c r="D39" i="3" s="1"/>
  <c r="G9" i="1"/>
  <c r="H9" i="1"/>
  <c r="D22" i="2"/>
  <c r="D21" i="2"/>
  <c r="D20" i="2"/>
  <c r="D19" i="2"/>
  <c r="D18" i="2"/>
  <c r="D17" i="2"/>
  <c r="D16" i="2"/>
  <c r="D15" i="2"/>
  <c r="D14" i="2"/>
  <c r="D13" i="2"/>
  <c r="F5" i="2"/>
  <c r="K364" i="5"/>
  <c r="F42" i="2"/>
  <c r="F43" i="2"/>
  <c r="F35" i="2"/>
  <c r="F36" i="2"/>
  <c r="F37" i="2"/>
  <c r="F38" i="2"/>
  <c r="F39" i="2"/>
  <c r="F40" i="2"/>
  <c r="F30" i="3"/>
  <c r="F31" i="3"/>
  <c r="F32" i="3"/>
  <c r="F33" i="3"/>
  <c r="F34" i="3"/>
  <c r="F35" i="3"/>
  <c r="F14" i="2"/>
  <c r="F20" i="2"/>
  <c r="F21" i="2"/>
  <c r="F13" i="2"/>
  <c r="F6" i="3"/>
  <c r="F17" i="3"/>
  <c r="F12" i="3"/>
  <c r="F13" i="3"/>
  <c r="F36" i="3"/>
  <c r="F15" i="3"/>
  <c r="F16" i="3"/>
  <c r="F3" i="3"/>
  <c r="F4" i="3"/>
  <c r="F5" i="3"/>
  <c r="F20" i="3"/>
  <c r="F28" i="3"/>
  <c r="F21" i="3"/>
  <c r="F7" i="3"/>
  <c r="F11" i="3"/>
  <c r="F18" i="3"/>
  <c r="F24" i="3"/>
  <c r="F8" i="3"/>
  <c r="F25" i="3"/>
  <c r="F26" i="3"/>
  <c r="F22" i="3"/>
  <c r="F23" i="3"/>
  <c r="F2" i="3"/>
  <c r="F16" i="2"/>
  <c r="F18" i="2"/>
  <c r="F19" i="2"/>
  <c r="F4" i="2"/>
  <c r="F6" i="2"/>
  <c r="F7" i="2"/>
  <c r="F25" i="2"/>
  <c r="F33" i="2"/>
  <c r="F26" i="2"/>
  <c r="F27" i="2"/>
  <c r="F8" i="2"/>
  <c r="F22" i="2"/>
  <c r="F29" i="2"/>
  <c r="F28" i="2"/>
  <c r="F9" i="2"/>
  <c r="F30" i="2"/>
  <c r="F2" i="2"/>
  <c r="F10" i="2"/>
  <c r="F31" i="2"/>
  <c r="F3" i="2"/>
  <c r="F24" i="2"/>
  <c r="D12" i="2" l="1"/>
  <c r="D23" i="2"/>
  <c r="F34" i="2"/>
  <c r="D29" i="3"/>
  <c r="D19" i="3"/>
  <c r="F12" i="2"/>
  <c r="F23" i="2"/>
  <c r="F45" i="2"/>
  <c r="D45" i="2"/>
  <c r="D34" i="2"/>
  <c r="F39" i="3"/>
  <c r="F29" i="3"/>
  <c r="F10" i="3"/>
</calcChain>
</file>

<file path=xl/sharedStrings.xml><?xml version="1.0" encoding="utf-8"?>
<sst xmlns="http://schemas.openxmlformats.org/spreadsheetml/2006/main" count="2485" uniqueCount="531">
  <si>
    <t>Term/Table</t>
  </si>
  <si>
    <t>Definition/Summary</t>
  </si>
  <si>
    <t>Adult</t>
  </si>
  <si>
    <t xml:space="preserve">A person experiencing homelessness who is 18 years old or more. </t>
  </si>
  <si>
    <t>CA Systems Performance Measures (CA SPMs)</t>
  </si>
  <si>
    <t>Children</t>
  </si>
  <si>
    <t>A person experiencing homelessness who under the age of 18 years of age.</t>
  </si>
  <si>
    <t>Chronically Homeless</t>
  </si>
  <si>
    <t>City</t>
  </si>
  <si>
    <t>Continuum of Care</t>
  </si>
  <si>
    <t>An entity as defined by the United States Department of Housing and Urban Development in Section 578.3 of Title 24 of the Code of Federal Regulations as the entity authorized to represent a defined geographical area, to carry out the responsibilities, including the operation of the CoC, designating and operating an HMIS, planning for the CoC (including coordinating the implementation of a housing and service system within its geographic area that meets the needs of the individuals and families who experience homelessness there), and designing and implementing the process associated with applying for CoC Program funds. California has 44 CoCs.</t>
  </si>
  <si>
    <t>Day Shelter</t>
  </si>
  <si>
    <t>A project that offers daytime facilities and services (no 
lodging) for people experiencing homelessness.</t>
  </si>
  <si>
    <t>Eligible Use(s)</t>
  </si>
  <si>
    <r>
      <rPr>
        <sz val="11"/>
        <color rgb="FF000001"/>
        <rFont val="Calibri"/>
        <scheme val="minor"/>
      </rPr>
      <t xml:space="preserve">HHAP funding can be used to support the delivery of services through 10 eligible use categories. The eligible use categories and statutory guidance vary slightly through each round. </t>
    </r>
    <r>
      <rPr>
        <sz val="11"/>
        <color rgb="FF000000"/>
        <rFont val="Calibri"/>
        <scheme val="minor"/>
      </rPr>
      <t xml:space="preserve">For more detailed information on eligible uses for each round please refer to this Side-by-Side Comparison og HHAP Rounds 1-5. </t>
    </r>
  </si>
  <si>
    <t>Emergency Shelter</t>
  </si>
  <si>
    <t>Any facility, the primary purpose of which is to provide a temporary shelter for the homeless in general or for specific populations of the homeless, and which does not require occupants to sign leases or occupancy agreements.</t>
  </si>
  <si>
    <t>Expended</t>
  </si>
  <si>
    <t>Funds obligated under contract or subcontract have been fully paid and receipted, and no invoices remain outstanding.</t>
  </si>
  <si>
    <t>Fiscal Data</t>
  </si>
  <si>
    <t xml:space="preserve">Data that shows awarded funds, obligated funds, expended funds, unexpended funds and unobligated funds within a Federal Fiscal Year and during the lifetime of the grant.  </t>
  </si>
  <si>
    <t>Grantee</t>
  </si>
  <si>
    <t>An eligible applicant and recipient of HHAP funding. HHAP grantees include:
1. The 44 CoCs
2. Large cities, or cities that are also counties, with populations of 300,000 or more, according to data published on the Department of Finance’s internet website.
3. 58 counties
4. Tribes, meaning a federally recognized tribal government (beginning with HHAP Round 3)</t>
  </si>
  <si>
    <t>Homeless Data Integration System (HDIS)</t>
  </si>
  <si>
    <t xml:space="preserve">A statewide data warehouse that compiles data from the 44 CoCs. </t>
  </si>
  <si>
    <t>Homeless Housing, Assistance and Prevention (HHAP) program</t>
  </si>
  <si>
    <t xml:space="preserve">The HHAP program (Rounds 1-5) are block-grants for the purpose of providing jurisdictions with funds to support regional coordination and expand or develop local capacity to address their immediate homelessness challenges informed by a best-practices framework focused on moving homeless individuals and families into permanent housing and supporting the efforts of those individuals and families to maintain their permanent housing. </t>
  </si>
  <si>
    <t>Homeless Management Information System (HMIS)</t>
  </si>
  <si>
    <t>Required by the  United States Department of Housing and Urban Development, HMIS is an information technology system used to collect client-level data and data on the provision of housing and services to individuals and families at risk of and experiencing homelessness. Each CoC is responsible for selecting an HMIS software solution that complies with HUD's data collection, management, and reporting standards.</t>
  </si>
  <si>
    <t>Homelessness Prevention</t>
  </si>
  <si>
    <t>A project that offers services and/or financial assistance 
necessary to prevent a person from entering an emergency 
shelter or place not meant for human habitation.</t>
  </si>
  <si>
    <t>HOPWA</t>
  </si>
  <si>
    <t xml:space="preserve">Housing Opportunities for Persons with AIDS. </t>
  </si>
  <si>
    <t>Housing First</t>
  </si>
  <si>
    <t>Evidence-based model that uses housing as a tool, rather than a reward, for recovery and that centers on providing or connecting homeless people to permanent housing as quickly as possible. </t>
  </si>
  <si>
    <t>Institutional Setting</t>
  </si>
  <si>
    <t>A publicly funded institution, or system of care (such as a health-care facility, hospital or other residential medical or psychiatric facilities, a mental health facility, foster care or other youth facility, or correction program or institution, substance abuse treatment facility or detox center).</t>
  </si>
  <si>
    <t>Obligated</t>
  </si>
  <si>
    <t xml:space="preserve">The grantee has placed orders, awarded contracts, received services, or entered into similar transactions that require payment using HHAP funding. Grantees, and the subrecipients who receive awards from those grantees, must obligate the funds by the statutory deadlines. </t>
  </si>
  <si>
    <t xml:space="preserve">Permanent Housing (PH) - Housing Only </t>
  </si>
  <si>
    <t>A project that offers permanent housing for people 
experiencing homelessness but does not make supportive 
services available as part of the project.</t>
  </si>
  <si>
    <t>Permanent Housing (PH) - Housing with Services</t>
  </si>
  <si>
    <t>A project that offers permanent housing and supportive 
services to assist people experiencing homelessness to live 
independently but does not limit eligibility to individuals 
with disabilities or families in which one adult or child has a 
disability.</t>
  </si>
  <si>
    <t>Permanent Supportive Housing (PSH)</t>
  </si>
  <si>
    <t>A project that offers permanent housing and supportive 
services to assist people experiencing homelessness with a 
disability (individuals with disabilities or families in which 
one adult or child has a disability) to live independently.</t>
  </si>
  <si>
    <t>Persons Served Data</t>
  </si>
  <si>
    <t xml:space="preserve"> The number of people served by each grant round both through each Federal Fiscal Year and during the lifetime of the grant period. </t>
  </si>
  <si>
    <t>Rapid Rehousing (RRH)</t>
  </si>
  <si>
    <t>A permanent housing project that provides housing 
relocation and stabilization services and/or short- and/or 
medium-term rental assistance as necessary to help an 
individual or family experiencing homelessness move as 
quickly as possible into permanent housing and achieve 
stability in that housing.</t>
  </si>
  <si>
    <t>Safe Haven</t>
  </si>
  <si>
    <t>A project that offers supportive housing that:
1. Serves hard to reach people experiencing homelessness with severe mental illness who have been unsheltered and have been unwilling or unable to participate in supportive services.
2. Provides 24-hour residence for eligible persons for an unspecified period.
3. Has an overnight capacity limited to 25 or fewer persons; and
4. Provides low demand services and referrals for the residents.</t>
  </si>
  <si>
    <t>Services Only</t>
  </si>
  <si>
    <t>A project that offers only Housing Project or Housing 
Structure Specific or Stand-Alone supportive services (other 
than Street Outreach or Coordinated Entry) to address the 
special needs of participants.</t>
  </si>
  <si>
    <t>Street Outreach</t>
  </si>
  <si>
    <t xml:space="preserve">A project that offers services necessary to reach out to 
people experiencing unsheltered homelessness, connect 
them with emergency shelter, housing, or critical services, 
and provide urgent, non-facility-based care to those who 
are unwilling or unable to access emergency shelter, 
housing, or an appropriate health facility. Only persons who 
are residing on streets or other places not meant for 
habitation should be entered into a street outreach project. 
</t>
  </si>
  <si>
    <t>Sheltered Homelessness</t>
  </si>
  <si>
    <t>An individual or family living in a supervised publicly or privately operated shelter designated to provide temporary living arrangements (including congregate shelters, transitional housing, and hotels and motels paid for by charitable organizations or by federal, state, or local government programs for low-income individuals); or an individual who is exiting from an institution where he or she resided for 90 days or less and who resided in an emergency shelter or place not meant for human habitation immediately before entering that institution.</t>
  </si>
  <si>
    <t>Table 1</t>
  </si>
  <si>
    <t xml:space="preserve">Table 1 shows, by HHAP round and grantee type, the amounts awarded, obligated and unobligated, and expended and unexpended, and the share of awards unobligated by large cities, CoCs, counties, and statewide through December 31, 2023.  </t>
  </si>
  <si>
    <t>Table 2</t>
  </si>
  <si>
    <t xml:space="preserve">Table 2 shows by HHAP round, the amounts obligated and expended on each eligible use category by grantees as of December 31, 2023. </t>
  </si>
  <si>
    <t>Table 3</t>
  </si>
  <si>
    <t xml:space="preserve">Table 3 shows by HHAP round, the amounts obligated and expended on each eligible use category under the Youth Set Aside by grantees as of December 31, 2023. </t>
  </si>
  <si>
    <t>Table 4</t>
  </si>
  <si>
    <t xml:space="preserve">Table 4 shows the number of people served by round both through the last Federal Fiscal Year (Oct 2022-Sept 2023) and people served during the lifetime of the grant period. </t>
  </si>
  <si>
    <t>Table 5</t>
  </si>
  <si>
    <t>Table 6</t>
  </si>
  <si>
    <t>Table 6 shows the number of people served broken down by sub population through the last Federal Fiscal Year (Oct 2022-Sept 2023).</t>
  </si>
  <si>
    <t>Table 7</t>
  </si>
  <si>
    <t>Table 7 shows the number of people served broken down by race through the last Federal Fiscal Year (Oct 2022-Sept 2023).</t>
  </si>
  <si>
    <t>Table 8</t>
  </si>
  <si>
    <t>Table 8 shows the number of people served broken down by gender through the last Federal Fiscal Year (Oct 2022-Sept 2023).</t>
  </si>
  <si>
    <t>Table 9</t>
  </si>
  <si>
    <t>Transitional Housing</t>
  </si>
  <si>
    <t>A project that provides temporary lodging and is designed 
to facilitate the movement of individuals and families 
experiencing homelessness into permanent housing within 
a specified period of time, but no longer than 24 months. 
Requirements and limitations may vary by program and will 
be specified by the funder.</t>
  </si>
  <si>
    <t>Unexpended</t>
  </si>
  <si>
    <t>HHAP funds obligated under contract or subcontract have not been fully paid and receipted, and do invoices remain outstanding.</t>
  </si>
  <si>
    <t>Unobligated</t>
  </si>
  <si>
    <t xml:space="preserve">The grantee has not placed orders, awarded contracts, received services, or entered into similar transactions that require payment using HHAP funding. </t>
  </si>
  <si>
    <t>Unsheltered Homelessness</t>
  </si>
  <si>
    <t>An individual or family who lacks a fixed, regular, and adequate nighttime residence, meaning, a primary nighttime residence that is a public or private place not designed for or ordinarily used as a regular sleeping accommodation for human beings, including a car, park, abandoned building, bus or train station, airport, or camping ground.</t>
  </si>
  <si>
    <t>Youth</t>
  </si>
  <si>
    <t>An unaccompanied person experiencing homelessness who is between 12 and 24 years of age.</t>
  </si>
  <si>
    <t>Grantee Type</t>
  </si>
  <si>
    <t>Awarded</t>
  </si>
  <si>
    <t xml:space="preserve">Unobligated </t>
  </si>
  <si>
    <t>Percent of Award Unobligated</t>
  </si>
  <si>
    <t>HHAP-1</t>
  </si>
  <si>
    <t xml:space="preserve">City </t>
  </si>
  <si>
    <t>CoC</t>
  </si>
  <si>
    <t>County</t>
  </si>
  <si>
    <t>Statewide</t>
  </si>
  <si>
    <t>HHAP-2</t>
  </si>
  <si>
    <t>HHAP-3</t>
  </si>
  <si>
    <t xml:space="preserve"> </t>
  </si>
  <si>
    <t>Obligated (contractually committed)</t>
  </si>
  <si>
    <t xml:space="preserve">    HHAP-1 </t>
  </si>
  <si>
    <t>Administrative Costs</t>
  </si>
  <si>
    <t>Landlord Incentives</t>
  </si>
  <si>
    <t>New Navigation Centers and Emergency Shelters</t>
  </si>
  <si>
    <t>Operating Subsidies</t>
  </si>
  <si>
    <t>Outreach and Coordination</t>
  </si>
  <si>
    <t>Permanent Housing and Innovative Solutions</t>
  </si>
  <si>
    <t xml:space="preserve">Prevention and Diversion </t>
  </si>
  <si>
    <t>Rental Assistance and Rapid Rehousing</t>
  </si>
  <si>
    <t>Strategic Planning and Infrastructure Development</t>
  </si>
  <si>
    <t>Systems Support</t>
  </si>
  <si>
    <t xml:space="preserve">     HHAP-2 </t>
  </si>
  <si>
    <t>Rapid Rehousing</t>
  </si>
  <si>
    <t>Services Coordination</t>
  </si>
  <si>
    <t xml:space="preserve">   HHAP-3 </t>
  </si>
  <si>
    <t>Interim Sheltering</t>
  </si>
  <si>
    <t>Shelter Improvements</t>
  </si>
  <si>
    <t xml:space="preserve">HHAP-1 </t>
  </si>
  <si>
    <t xml:space="preserve">HHAP-2 </t>
  </si>
  <si>
    <t xml:space="preserve">HHAP-3 </t>
  </si>
  <si>
    <t xml:space="preserve">    HHAP-1</t>
  </si>
  <si>
    <t xml:space="preserve">     HHAP-2</t>
  </si>
  <si>
    <t xml:space="preserve">   HHAP-3</t>
  </si>
  <si>
    <t>Round</t>
  </si>
  <si>
    <t>ReportingQuarter</t>
  </si>
  <si>
    <t>Reporting Year</t>
  </si>
  <si>
    <t>Jurisdiction</t>
  </si>
  <si>
    <t>Total Unobligated</t>
  </si>
  <si>
    <t>Total Unexpended</t>
  </si>
  <si>
    <t>HHAP1</t>
  </si>
  <si>
    <t>through December 31</t>
  </si>
  <si>
    <t>CA-602</t>
  </si>
  <si>
    <t>Anaheim</t>
  </si>
  <si>
    <t>CA-604</t>
  </si>
  <si>
    <t>Bakersfield</t>
  </si>
  <si>
    <t>CA-514</t>
  </si>
  <si>
    <t>Fresno</t>
  </si>
  <si>
    <t>CA-606</t>
  </si>
  <si>
    <t>Long Beach</t>
  </si>
  <si>
    <t>CA-600</t>
  </si>
  <si>
    <t>Los Angeles</t>
  </si>
  <si>
    <t>CA-502</t>
  </si>
  <si>
    <t>Oakland</t>
  </si>
  <si>
    <t>CA-608</t>
  </si>
  <si>
    <t>Palm Springs</t>
  </si>
  <si>
    <t>Riverside</t>
  </si>
  <si>
    <t>CA-503</t>
  </si>
  <si>
    <t>Sacramento</t>
  </si>
  <si>
    <t>CA-601</t>
  </si>
  <si>
    <t>San Diego</t>
  </si>
  <si>
    <t>CA-501</t>
  </si>
  <si>
    <t>San Francisco</t>
  </si>
  <si>
    <t>CA-500</t>
  </si>
  <si>
    <t>San Jose</t>
  </si>
  <si>
    <t>Santa Ana</t>
  </si>
  <si>
    <t>CA-511</t>
  </si>
  <si>
    <t>Stockton</t>
  </si>
  <si>
    <t>CA-530</t>
  </si>
  <si>
    <t>Alpine, Inyo, Mono Counties CoC</t>
  </si>
  <si>
    <t>CA-526</t>
  </si>
  <si>
    <t>Amador, Calaveras, Mariposa, Tuolumne Counties CoC</t>
  </si>
  <si>
    <t>Bakersfield/Kern County CoC</t>
  </si>
  <si>
    <t>CA-523</t>
  </si>
  <si>
    <t>Colusa, Glenn, Trinity Counties CoC</t>
  </si>
  <si>
    <t>CA-521</t>
  </si>
  <si>
    <t>Davis, Woodland/Yolo County CoC</t>
  </si>
  <si>
    <t>CA-525</t>
  </si>
  <si>
    <t>El Dorado County CoC</t>
  </si>
  <si>
    <t>Fresno City &amp; County/Madera County CoC</t>
  </si>
  <si>
    <t>CA-612</t>
  </si>
  <si>
    <t>Glendale CoC</t>
  </si>
  <si>
    <t>CA-522</t>
  </si>
  <si>
    <t>Humboldt County CoC</t>
  </si>
  <si>
    <t>CA-613</t>
  </si>
  <si>
    <t>Imperial County CoC</t>
  </si>
  <si>
    <t>CA-529</t>
  </si>
  <si>
    <t>Lake County CoC</t>
  </si>
  <si>
    <t>Long Beach CoC</t>
  </si>
  <si>
    <t>Los Angeles City &amp; County CoC</t>
  </si>
  <si>
    <t>CA-507</t>
  </si>
  <si>
    <t>Marin County CoC</t>
  </si>
  <si>
    <t>CA-509</t>
  </si>
  <si>
    <t>Mendocino County CoC</t>
  </si>
  <si>
    <t>CA-520</t>
  </si>
  <si>
    <t>Merced City &amp; County CoC</t>
  </si>
  <si>
    <t>CA-531</t>
  </si>
  <si>
    <t>Nevada County CoC</t>
  </si>
  <si>
    <t>CA-611</t>
  </si>
  <si>
    <t>Oxnard, San Buenaventura/Ventura County CoC</t>
  </si>
  <si>
    <t>CA-607</t>
  </si>
  <si>
    <t>Pasadena CoC</t>
  </si>
  <si>
    <t>CA-516</t>
  </si>
  <si>
    <t>Redding/Shasta, Siskiyou, Lassen, Plumas, Del Norte, Modoc, Sierra Counties CoC</t>
  </si>
  <si>
    <t>Riverside City &amp; County CoC</t>
  </si>
  <si>
    <t>CA-515</t>
  </si>
  <si>
    <t>Roseville, Rocklin/Placer County CoC</t>
  </si>
  <si>
    <t>Sacramento City &amp; County CoC</t>
  </si>
  <si>
    <t>CA-506</t>
  </si>
  <si>
    <t>Salinas/Monterey, San Benito Counties CoC</t>
  </si>
  <si>
    <t>CA-609</t>
  </si>
  <si>
    <t>San Bernardino City &amp; County CoC</t>
  </si>
  <si>
    <t>San Diego City &amp; County CoC</t>
  </si>
  <si>
    <t>San Francisco CoC</t>
  </si>
  <si>
    <t>San Jose/Santa Clara City &amp; County CoC</t>
  </si>
  <si>
    <t>CA-614</t>
  </si>
  <si>
    <t>San Luis Obispo County CoC</t>
  </si>
  <si>
    <t>Santa Ana, Anaheim/Orange County CoC</t>
  </si>
  <si>
    <t>CA-603</t>
  </si>
  <si>
    <t>Santa Maria/Santa Barbara County CoC</t>
  </si>
  <si>
    <t>CA-504</t>
  </si>
  <si>
    <t>Santa Rosa, Petaluma/Sonoma County CoC</t>
  </si>
  <si>
    <t>Stockton/San Joaquin County CoC</t>
  </si>
  <si>
    <t>CA-527</t>
  </si>
  <si>
    <t>Tehama County CoC</t>
  </si>
  <si>
    <t>CA-510</t>
  </si>
  <si>
    <t>Turlock, Modesto/Stanislaus County CoC</t>
  </si>
  <si>
    <t>CA-518</t>
  </si>
  <si>
    <t>Vallejo/Solano County CoC</t>
  </si>
  <si>
    <t>CA-513</t>
  </si>
  <si>
    <t>Visalia/Kings, Tulare Counties CoC</t>
  </si>
  <si>
    <t>CA-508</t>
  </si>
  <si>
    <t>Watsonville/Santa Cruz City &amp; County CoC</t>
  </si>
  <si>
    <t>CA-524</t>
  </si>
  <si>
    <t>Yuba City &amp; County/Sutter County CoC</t>
  </si>
  <si>
    <t>Alameda County</t>
  </si>
  <si>
    <t>CA-519</t>
  </si>
  <si>
    <t>Butte County</t>
  </si>
  <si>
    <t>Colusa County</t>
  </si>
  <si>
    <t>CA-505</t>
  </si>
  <si>
    <t>Contra Costa County</t>
  </si>
  <si>
    <t>Del Norte County</t>
  </si>
  <si>
    <t>El Dorado County</t>
  </si>
  <si>
    <t>Fresno County</t>
  </si>
  <si>
    <t>Glenn County</t>
  </si>
  <si>
    <t>Humboldt County</t>
  </si>
  <si>
    <t>Kern County</t>
  </si>
  <si>
    <t>Kings County</t>
  </si>
  <si>
    <t>Lake County</t>
  </si>
  <si>
    <t>Lassen County</t>
  </si>
  <si>
    <t>CA-600 CA-606 CA-607 CA-612</t>
  </si>
  <si>
    <t>Los Angeles County</t>
  </si>
  <si>
    <t>Madera County</t>
  </si>
  <si>
    <t>Marin County</t>
  </si>
  <si>
    <t>Mendocino County</t>
  </si>
  <si>
    <t>Merced County</t>
  </si>
  <si>
    <t>Modoc County</t>
  </si>
  <si>
    <t>Monterey County</t>
  </si>
  <si>
    <t>CA-517</t>
  </si>
  <si>
    <t>Napa County</t>
  </si>
  <si>
    <t>Nevada County</t>
  </si>
  <si>
    <t>Orange County</t>
  </si>
  <si>
    <t>Placer County</t>
  </si>
  <si>
    <t>Plumas County</t>
  </si>
  <si>
    <t>Riverside County</t>
  </si>
  <si>
    <t>Sacramento County</t>
  </si>
  <si>
    <t>San Benito County</t>
  </si>
  <si>
    <t>San Bernardino County</t>
  </si>
  <si>
    <t>San Diego County</t>
  </si>
  <si>
    <t>San Francisco County</t>
  </si>
  <si>
    <t>San Joaquin County</t>
  </si>
  <si>
    <t>San Luis Obispo County</t>
  </si>
  <si>
    <t>CA-512</t>
  </si>
  <si>
    <t>San Mateo County</t>
  </si>
  <si>
    <t>Santa Barbara County</t>
  </si>
  <si>
    <t>Santa Clara County</t>
  </si>
  <si>
    <t>Santa Cruz County</t>
  </si>
  <si>
    <t>Shasta County</t>
  </si>
  <si>
    <t>Sierra County</t>
  </si>
  <si>
    <t>Siskiyou County</t>
  </si>
  <si>
    <t>Solano County</t>
  </si>
  <si>
    <t>Sonoma County</t>
  </si>
  <si>
    <t>Stanislaus County</t>
  </si>
  <si>
    <t>Sutter County</t>
  </si>
  <si>
    <t>Tehama County</t>
  </si>
  <si>
    <t>Trinity County</t>
  </si>
  <si>
    <t>Ventura County</t>
  </si>
  <si>
    <t>Yolo County</t>
  </si>
  <si>
    <t>Yuba County</t>
  </si>
  <si>
    <t>Total Awarded HHAP 1</t>
  </si>
  <si>
    <t>Total Unobligated HHAP 1</t>
  </si>
  <si>
    <t>Total Unexpended HHAP 1</t>
  </si>
  <si>
    <t>HHAP2</t>
  </si>
  <si>
    <t>Imperial County</t>
  </si>
  <si>
    <t>Tulare County</t>
  </si>
  <si>
    <t>Tuolumne County</t>
  </si>
  <si>
    <t>Total Awarded HHAP 2</t>
  </si>
  <si>
    <t>Total Unobligated HHAP 2</t>
  </si>
  <si>
    <t>Total Unexpended HHAP 2</t>
  </si>
  <si>
    <t>HHAP3</t>
  </si>
  <si>
    <t>Napa City &amp; County CoC</t>
  </si>
  <si>
    <t>Total Awarded HHAP 3</t>
  </si>
  <si>
    <t>Total Unobligated HHAP 3</t>
  </si>
  <si>
    <t>Total Unexpended HHAP 3</t>
  </si>
  <si>
    <t>HHAP4</t>
  </si>
  <si>
    <t>Irvine</t>
  </si>
  <si>
    <t>Total Awarded HHAP 4</t>
  </si>
  <si>
    <t>Total Unobligated HHAP 4</t>
  </si>
  <si>
    <t>Total Unexpended HHAP 4</t>
  </si>
  <si>
    <t>Total Awarded</t>
  </si>
  <si>
    <t>Individuals Served in Past Year (Oct 2022 - Sept 2023)</t>
  </si>
  <si>
    <t>Large City</t>
  </si>
  <si>
    <t>Individuals Served over the Past Year (Oct 2022- Sept 2023)</t>
  </si>
  <si>
    <t>HHAP-4</t>
  </si>
  <si>
    <t>Veteran</t>
  </si>
  <si>
    <t>Youth Under 25</t>
  </si>
  <si>
    <t>Adult Head of Household</t>
  </si>
  <si>
    <t>Child- and Unknown-age Head of Household</t>
  </si>
  <si>
    <t>Individuals Served over the Past Year (Oct 2022 - Sept 2023)</t>
  </si>
  <si>
    <t xml:space="preserve">Black, African American, or African </t>
  </si>
  <si>
    <t>White &amp; Hispanic/Latina/e/o</t>
  </si>
  <si>
    <t>White</t>
  </si>
  <si>
    <t>Unknown Race</t>
  </si>
  <si>
    <t>Hispanic/Latina/e/o</t>
  </si>
  <si>
    <t xml:space="preserve">Hispanic/Latina/e/o &amp; America, Indian, Alaska Native, or Indigenous </t>
  </si>
  <si>
    <t>Asian or Asian American</t>
  </si>
  <si>
    <t>Hispanic/Latina/e/o &amp; Black, African American, or African</t>
  </si>
  <si>
    <t>Multiracial -- More then 2 races/ethnicity, with one being Hispanic/Latina/e/o</t>
  </si>
  <si>
    <t>American Indian, Alaska Native, Or Indigenous</t>
  </si>
  <si>
    <t>White &amp; Black, African American, or African</t>
  </si>
  <si>
    <t>Native Hawaiian or Pacific Islander</t>
  </si>
  <si>
    <t>White &amp; American Indian, Alaska Native, or Indigenous</t>
  </si>
  <si>
    <t>Black, African Americam or African &amp; American Insian, Alaska Native, or Indigenous</t>
  </si>
  <si>
    <t>Native Hawaiian or Pacific Islander &amp; Hispanic/Latina/e/o</t>
  </si>
  <si>
    <t>Multiracial -- more than 2 races/ethnicity, where no option is Hispanic/Latina/e/o</t>
  </si>
  <si>
    <t>White &amp; Asian or Asian American</t>
  </si>
  <si>
    <t>Hispanic/Latina/e/o &amp; Asian or Asian American</t>
  </si>
  <si>
    <t>Native Hawaiian or Pacific Islander &amp; Black, African American, or African</t>
  </si>
  <si>
    <t>Black, African American, or African &amp; Asian American</t>
  </si>
  <si>
    <t>White &amp; Native Hawaiian or Pacific Islander</t>
  </si>
  <si>
    <t>Native Hawaiian or Pacific Islander &amp; Asian or Asian American</t>
  </si>
  <si>
    <t>-</t>
  </si>
  <si>
    <t>Native Hawaiian or Pacific Islander &amp; American Indian, Alaska Native, or Indigenous</t>
  </si>
  <si>
    <t>Asian or Asian American &amp; American Indian, Alaska Native, or Indigenous</t>
  </si>
  <si>
    <t>Middle Eastern or North African &amp; American Indian, Alaska Native, or Indigenous</t>
  </si>
  <si>
    <t>Middle Eastern or North African &amp; Black, African American, or African</t>
  </si>
  <si>
    <t>Native Hawaiian or Pacific Islander &amp; Middle Eastern or North African</t>
  </si>
  <si>
    <t>Man</t>
  </si>
  <si>
    <t>Woman</t>
  </si>
  <si>
    <t>Data Not Collected</t>
  </si>
  <si>
    <t>Woman/Transgender</t>
  </si>
  <si>
    <t>Non-Binary</t>
  </si>
  <si>
    <t>Transgender</t>
  </si>
  <si>
    <t>Man/Transgender</t>
  </si>
  <si>
    <t>Woman/Man</t>
  </si>
  <si>
    <t>Woman/Non-Binary</t>
  </si>
  <si>
    <t>Man/Non-Binary</t>
  </si>
  <si>
    <t>Questioning</t>
  </si>
  <si>
    <t>Transgender/Non-Binary</t>
  </si>
  <si>
    <t>More than 2 Gender Identities Selected</t>
  </si>
  <si>
    <t>Man/Culturally Specific Identity</t>
  </si>
  <si>
    <t>Culturally Specific Identity/Transgender</t>
  </si>
  <si>
    <t>Culturally Specific Identity/Non-Binary</t>
  </si>
  <si>
    <t>Man/Quesioning</t>
  </si>
  <si>
    <t>Culturally Specific Identity/Questioning</t>
  </si>
  <si>
    <t>Non-Binary/Questioning</t>
  </si>
  <si>
    <t>Man/Different Identity</t>
  </si>
  <si>
    <t>Culturally Specific Identity/Different Identity</t>
  </si>
  <si>
    <t>Transgender/Different Identity</t>
  </si>
  <si>
    <t>Non-Binary/Different Identity</t>
  </si>
  <si>
    <t>Questioning/Different Identity</t>
  </si>
  <si>
    <t>Types of Housing and/or Services Provided</t>
  </si>
  <si>
    <t>PH - Housing Only</t>
  </si>
  <si>
    <t>PH - Housing with Services (no disability required for entry)</t>
  </si>
  <si>
    <t>PH - Permanent Supportive Housing (disability required for entry)</t>
  </si>
  <si>
    <t>PH - Rapid Re-Housing</t>
  </si>
  <si>
    <t>Other</t>
  </si>
  <si>
    <t>Exit Destination</t>
  </si>
  <si>
    <t>Permanent housing</t>
  </si>
  <si>
    <t>Temporary housing</t>
  </si>
  <si>
    <t>Institutional</t>
  </si>
  <si>
    <t>Sheltered or unsheltered homelessness</t>
  </si>
  <si>
    <t>Unknown</t>
  </si>
  <si>
    <t>Share of Grand Total %</t>
  </si>
  <si>
    <t>Homeless - sheltered</t>
  </si>
  <si>
    <t>Emergency shelter, including hotel or motel paid for with emergency shelter voucher, or RHY-funded Host Home shelter</t>
  </si>
  <si>
    <t>Moved from one HOPWA funded project to HOPWA TH</t>
  </si>
  <si>
    <t>Transitional Housing for homeless persons(Including Homeless)</t>
  </si>
  <si>
    <t>Homeless - unsheltered</t>
  </si>
  <si>
    <t>Place no meant for habitation (e.g., a vehicle, and abandoned</t>
  </si>
  <si>
    <t>Institutional - group/assisted</t>
  </si>
  <si>
    <t>Foster care home or foster care group home</t>
  </si>
  <si>
    <t>Long-term care facility or nursing home</t>
  </si>
  <si>
    <t>Institutional - incarceration</t>
  </si>
  <si>
    <t>Jail, prison or juvenile detention facility</t>
  </si>
  <si>
    <t>Institutional - medical</t>
  </si>
  <si>
    <t>Hospital or other residential non-psychiatric medical facility</t>
  </si>
  <si>
    <t>Psychiatric hospital or other psychiatric facility</t>
  </si>
  <si>
    <t>Substance abuse treatment facility or detox center</t>
  </si>
  <si>
    <t>Deceased</t>
  </si>
  <si>
    <t>Permanent - family/friends</t>
  </si>
  <si>
    <t>Staying or living with family, permanent tenure</t>
  </si>
  <si>
    <t>Staying or living with friends, permanent tenure</t>
  </si>
  <si>
    <t>Permanent Housing - rent/own with no subsidy</t>
  </si>
  <si>
    <t>Owned by client, no ongoing subsidy</t>
  </si>
  <si>
    <t>Rental by client, no ongoing housing subsidy</t>
  </si>
  <si>
    <t>Permanent Housing - rent/own with subsidy</t>
  </si>
  <si>
    <t>Moved from one HOPWA funded project to HOPWA PH</t>
  </si>
  <si>
    <t>Owned by client, ongoing subsidy</t>
  </si>
  <si>
    <t>Rental by client, ongoing housing subsidy</t>
  </si>
  <si>
    <t>Temporary - family/friends</t>
  </si>
  <si>
    <t>Staying or living with family, temporary tenure(e.g. room, apartment or house)</t>
  </si>
  <si>
    <t>Staying or living with friends, temporary tenure(e.g. room apartment or house)</t>
  </si>
  <si>
    <t>Temporary - host home</t>
  </si>
  <si>
    <t>Host Home (non-crisis)</t>
  </si>
  <si>
    <t>Temporary - not homeless</t>
  </si>
  <si>
    <t>Hotel or motel paid without emergency shelter voucher</t>
  </si>
  <si>
    <t>Residential project or halfway house with no homeless criteria</t>
  </si>
  <si>
    <t>Client doesnt know/prefers not to answer</t>
  </si>
  <si>
    <t>Data not collected</t>
  </si>
  <si>
    <t>No exit interview completed</t>
  </si>
  <si>
    <t>Grand Total</t>
  </si>
  <si>
    <t>M1a - # of people experiencing homelessness while accessing services</t>
  </si>
  <si>
    <t>M2 - # of people experiencing homelessness for the first time (had not accessed services in prior 24 months)</t>
  </si>
  <si>
    <t>M3 - # of people exiting to permanent housing</t>
  </si>
  <si>
    <t>M4 - average length of time homeless (days)</t>
  </si>
  <si>
    <t>M5 - % of people returning to homelessness</t>
  </si>
  <si>
    <t>M6 - # of People Successfully Placed From Street Outreach</t>
  </si>
  <si>
    <t>CA-500 San Jose/Santa Clara City &amp; County CoC</t>
  </si>
  <si>
    <t>CA-501 San Francisco CoC</t>
  </si>
  <si>
    <t>CA-502 Oakland, Berkeley/Alameda County CoC</t>
  </si>
  <si>
    <t>CA-503 Sacramento City &amp; County CoC</t>
  </si>
  <si>
    <t>CA-504 Santa Rosa, Petaluma/Sonoma County CoC</t>
  </si>
  <si>
    <t>CA-505 Richmond/Contra Costa County CoC</t>
  </si>
  <si>
    <t>CA-506 Salinas/Monterey, San Benito Counties CoC</t>
  </si>
  <si>
    <t>CA-507 Marin County CoC</t>
  </si>
  <si>
    <t>CA-508 Watsonville/Santa Cruz City &amp; County CoC</t>
  </si>
  <si>
    <t>CA-509 Mendocino County CoC</t>
  </si>
  <si>
    <t>CA-510 Turlock, Modesto/Stanislaus County CoC</t>
  </si>
  <si>
    <t>CA-511 Stockton/San Joaquin County CoC</t>
  </si>
  <si>
    <t>CA-512 Daly City/San Mateo County CoC</t>
  </si>
  <si>
    <t>CA-513 Visalia/Kings, Tulare Counties CoC</t>
  </si>
  <si>
    <t>CA-514 Fresno City &amp; County/Madera County CoC</t>
  </si>
  <si>
    <t>CA-515 Roseville, Rocklin/Placer County CoC</t>
  </si>
  <si>
    <t>CA-516 Redding/Shasta, Siskiyou, Lassen, Plumas, Del Norte, Modoc, Sierra Counties CoC</t>
  </si>
  <si>
    <t>CA-517 Napa City &amp; County CoC</t>
  </si>
  <si>
    <t>CA-518 Vallejo/Solano County CoC</t>
  </si>
  <si>
    <t>CA-519 Chico, Paradise/Butte County CoC</t>
  </si>
  <si>
    <t>CA-520 Merced City &amp; County CoC</t>
  </si>
  <si>
    <t>CA-521 Davis, Woodland/Yolo County CoC</t>
  </si>
  <si>
    <t>CA-522 Humboldt County CoC</t>
  </si>
  <si>
    <t>CA-523 Colusa, Glenn, Trinity Counties CoC</t>
  </si>
  <si>
    <t>CA-524 Yuba City &amp; County/Sutter County CoC</t>
  </si>
  <si>
    <t>CA-525 El Dorado County CoC</t>
  </si>
  <si>
    <t>CA-526 Amador, Calaveras, Mariposa, Tuolumne Counties CoC</t>
  </si>
  <si>
    <t>CA-527 Tehama County CoC</t>
  </si>
  <si>
    <t>CA-529 Lake County CoC</t>
  </si>
  <si>
    <t>CA-530 Alpine, Inyo, Mono Counties CoC</t>
  </si>
  <si>
    <t>CA-531 Nevada County CoC</t>
  </si>
  <si>
    <t>CA-600 Los Angeles City &amp; County CoC</t>
  </si>
  <si>
    <t>CA-601 San Diego City &amp; County CoC</t>
  </si>
  <si>
    <t>CA-602 Santa Ana, Anaheim/Orange County CoC</t>
  </si>
  <si>
    <t>CA-603 Santa Maria/Santa Barbara County CoC</t>
  </si>
  <si>
    <t>CA-604 Bakersfield/Kern County CoC</t>
  </si>
  <si>
    <t>CA-606 Long Beach CoC</t>
  </si>
  <si>
    <t>CA-607 Pasadena CoC</t>
  </si>
  <si>
    <t>CA-608 Riverside City &amp; County CoC</t>
  </si>
  <si>
    <t>CA-609 San Bernardino City &amp; County CoC</t>
  </si>
  <si>
    <t>CA-611 Oxnard, San Buenaventura/Ventura County CoC</t>
  </si>
  <si>
    <t>CA-612 Glendale CoC</t>
  </si>
  <si>
    <t>CA-613 Imperial County CoC</t>
  </si>
  <si>
    <t>CA-614 San Luis Obispo County CoC</t>
  </si>
  <si>
    <t>298,739  </t>
  </si>
  <si>
    <t>349,519  </t>
  </si>
  <si>
    <t>162,684  </t>
  </si>
  <si>
    <t>184,334  </t>
  </si>
  <si>
    <t>63,237  </t>
  </si>
  <si>
    <t>72,298  </t>
  </si>
  <si>
    <t>154  </t>
  </si>
  <si>
    <t>156  </t>
  </si>
  <si>
    <t>9.12%  </t>
  </si>
  <si>
    <t>9.10%  </t>
  </si>
  <si>
    <t>10,939  </t>
  </si>
  <si>
    <t>11,748  </t>
  </si>
  <si>
    <t>Table 9 shows the number of people served broken down by types of housing and services provided over the last Federal Fiscal Year (Oct 2022-Sept 2023).</t>
  </si>
  <si>
    <t>Table 10 shows the number of people served by destinations they exited to within the last Federal Fiscal Year (Oct 2022-Sept 2023).</t>
  </si>
  <si>
    <t xml:space="preserve">Table 11 shows statewide data on progress made towards California System Performance Measures in Fiscal Year 21-22 and 22-23 (July 1 - June 30) </t>
  </si>
  <si>
    <t>FY21-22</t>
  </si>
  <si>
    <t>FY22-23</t>
  </si>
  <si>
    <t>Eligible Use Category</t>
  </si>
  <si>
    <t>Total Award Amount</t>
  </si>
  <si>
    <t>Total Obligated</t>
  </si>
  <si>
    <t>Total Expended</t>
  </si>
  <si>
    <t>Progress toward 100% threshold (obligated)</t>
  </si>
  <si>
    <t>Progress toward 100% threshold (expended)</t>
  </si>
  <si>
    <t>TOTAL</t>
  </si>
  <si>
    <t xml:space="preserve">TOTAL </t>
  </si>
  <si>
    <t>HHAP Grantee "City"</t>
  </si>
  <si>
    <t>The the purposes of the HHAP grant a city is a jurisdiction in California with a population of 300,000 or more, according to data published on the Department of Finance’s internet website</t>
  </si>
  <si>
    <t>Detail 1</t>
  </si>
  <si>
    <t>Detail 2</t>
  </si>
  <si>
    <t>Detail 3</t>
  </si>
  <si>
    <t>Detail 4</t>
  </si>
  <si>
    <t>Table 10</t>
  </si>
  <si>
    <t>Expenditure data by grantee</t>
  </si>
  <si>
    <t>Exits by detailed destination</t>
  </si>
  <si>
    <t>California System Performance Measures by Continuum of Care (CoC)</t>
  </si>
  <si>
    <t>Expenditures by eligible uses aggregated by city, county, or Continuum of Care (CoC) by funding round.</t>
  </si>
  <si>
    <r>
      <rPr>
        <u/>
        <sz val="11"/>
        <rFont val="Calibri"/>
        <family val="2"/>
        <scheme val="minor"/>
      </rPr>
      <t xml:space="preserve">References the HUD Definition of Chronic Homelessness, available at the HUD exchange:  </t>
    </r>
    <r>
      <rPr>
        <u/>
        <sz val="11"/>
        <color theme="10"/>
        <rFont val="Calibri"/>
        <family val="2"/>
        <scheme val="minor"/>
      </rPr>
      <t xml:space="preserve"> https://www.hudexchange.info/homelessness-assistance/coc-esg-virtual-binders/coc-esg-homeless-eligibility/definition-of-chronic-homelessness/</t>
    </r>
  </si>
  <si>
    <t>Individuals Served over the Past Year 
(Oct 2022 - Sept 2023)</t>
  </si>
  <si>
    <t>A series of metrics developed by the California Interagency Council on Homelessness (Cal ICH), pursuant to Health and Safety Code §50220.7, that help the state and local jurisdictions assess their progress toward preventing, reducing, and ending homelessness.  
1. # of People Accessing Services While Experiencing Homelessness
2. # of People Experiencing Homelessness for the First Time 
3. # of People Exiting to Permanent Housing 
4. Average Length of Time Homeless (Days) 
5. % of People Returning to Homelessness 
6. # of People Successfully Placed from Street Outreach</t>
  </si>
  <si>
    <t>Percent of Funds Obligated 
(Of Obligations to December 31, 2023)</t>
  </si>
  <si>
    <t>Expended 
(funding has been spent)</t>
  </si>
  <si>
    <t>Percent of Funds Expended 
(Of Expenditures to December 31, 2023)</t>
  </si>
  <si>
    <t>Jurisdiction Type</t>
  </si>
  <si>
    <t xml:space="preserve">Subpopulation Group </t>
  </si>
  <si>
    <t>Racial/Ethnic Group</t>
  </si>
  <si>
    <t>Gender Group</t>
  </si>
  <si>
    <t>Individuals Served Over the Past Year 
(Oct 2022 - Sept 2023)</t>
  </si>
  <si>
    <t>Share of Total Persons Served by Intervention Type in Round 
(Oct 2022-Sept 2023)</t>
  </si>
  <si>
    <t>Source: Combination of HHAP-specific manual reports submitted by grantees and HHAP-specific HDIS, Federal Fiscal Year October 1, 2022 - September 30, 2023</t>
  </si>
  <si>
    <t>Percentage of Total Exit Types in Round</t>
  </si>
  <si>
    <r>
      <t>FY 2021-2022</t>
    </r>
    <r>
      <rPr>
        <sz val="12"/>
        <color rgb="FFFFFFFF"/>
        <rFont val="Calibri"/>
        <family val="2"/>
        <scheme val="minor"/>
      </rPr>
      <t>  </t>
    </r>
  </si>
  <si>
    <r>
      <t>FY 2022-2023</t>
    </r>
    <r>
      <rPr>
        <sz val="12"/>
        <color rgb="FFFFFFFF"/>
        <rFont val="Calibri"/>
        <family val="2"/>
        <scheme val="minor"/>
      </rPr>
      <t>  </t>
    </r>
  </si>
  <si>
    <r>
      <t># of People Accessing Services While Experiencing Homelessness</t>
    </r>
    <r>
      <rPr>
        <sz val="12"/>
        <color rgb="FFFFFFFF"/>
        <rFont val="Calibri"/>
        <family val="2"/>
        <scheme val="minor"/>
      </rPr>
      <t> (Increasing is Good) </t>
    </r>
  </si>
  <si>
    <r>
      <t># of People Experiencing Homelessness for the First Time</t>
    </r>
    <r>
      <rPr>
        <sz val="12"/>
        <color rgb="FFFFFFFF"/>
        <rFont val="Calibri"/>
        <family val="2"/>
        <scheme val="minor"/>
      </rPr>
      <t> (Decreasing is Good) </t>
    </r>
  </si>
  <si>
    <r>
      <t># of People Exiting to Permanent Housing</t>
    </r>
    <r>
      <rPr>
        <sz val="12"/>
        <color rgb="FFFFFFFF"/>
        <rFont val="Calibri"/>
        <family val="2"/>
        <scheme val="minor"/>
      </rPr>
      <t> (Increasing is Good) </t>
    </r>
  </si>
  <si>
    <r>
      <t># of People Successfully Placed from Street Outreach</t>
    </r>
    <r>
      <rPr>
        <sz val="12"/>
        <color rgb="FFFFFFFF"/>
        <rFont val="Calibri"/>
        <family val="2"/>
        <scheme val="minor"/>
      </rPr>
      <t> (Increasing is Good) </t>
    </r>
  </si>
  <si>
    <r>
      <t>Average Length of Time Homeless (Days)</t>
    </r>
    <r>
      <rPr>
        <sz val="12"/>
        <color rgb="FFFFFFFF"/>
        <rFont val="Calibri"/>
        <family val="2"/>
        <scheme val="minor"/>
      </rPr>
      <t> 
(Decreasing is Good) </t>
    </r>
  </si>
  <si>
    <r>
      <t>% of People Returning to Homelessness</t>
    </r>
    <r>
      <rPr>
        <sz val="12"/>
        <color rgb="FFFFFFFF"/>
        <rFont val="Calibri"/>
        <family val="2"/>
        <scheme val="minor"/>
      </rPr>
      <t> 
(Decreasing is Good) </t>
    </r>
  </si>
  <si>
    <t>CA System Performance Measure</t>
  </si>
  <si>
    <t>Source: Statewide HDIS, FY21-22 (Federal Fiscal Year October 1, 2021 - September 30, 2022) FY 22-23 (Federal Fiscal Year October 1, 2022 - September 30, 2023). This data is not specific to HHAP.</t>
  </si>
  <si>
    <t>Detailed Exit Destinations</t>
  </si>
  <si>
    <t>Unknown Total</t>
  </si>
  <si>
    <t>Temporary Total</t>
  </si>
  <si>
    <t>Permanent Total</t>
  </si>
  <si>
    <t>Institutional Total</t>
  </si>
  <si>
    <t>Homeless Total</t>
  </si>
  <si>
    <t>HHAP-4*</t>
  </si>
  <si>
    <t>Source: Combination of HHAP-specific manual reports submitted by grantees and HHAP-specific HDIS, Federal Fiscal Year October 1, 2022 - September 30, 2023. *Please note that per statute HHAP-4 grantees have until May 31, 2025 to obligate 75% of funds.</t>
  </si>
  <si>
    <t>Source: Quarterly Fiscal Reports provided by grantees to Cal ICH. Includes all data received by March 31, 2024, reporting on activity through December 31, 2023. 
*Please note that per statute HHAP-4 grantees have until May 31, 2025 to obligate 75% of funds.</t>
  </si>
  <si>
    <t xml:space="preserve">   HHAP-4* </t>
  </si>
  <si>
    <t xml:space="preserve">HHAP-4* </t>
  </si>
  <si>
    <t>Source: Combination of HHAP-specific manual reports submitted by grantees and HHAP-specific HDIS, 
Federal Fiscal Year October 1, 2022 - September 30, 2023</t>
  </si>
  <si>
    <t xml:space="preserve">   HHAP-4*</t>
  </si>
  <si>
    <t>Source: Statewide HDIS. This data is not specific to HHAP.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</si>
</sst>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quot;$&quot;* #,##0_);_(&quot;$&quot;* \(#,##0\);_(&quot;$&quot;* &quot;-&quot;??_);_(@_)"/>
  </numFmts>
  <fonts count="37" x14ac:knownFonts="1">
    <font>
      <sz val="11"/>
      <color theme="1"/>
      <name val="Calibri"/>
      <family val="2"/>
      <scheme val="minor"/>
    </font>
    <font>
      <sz val="12"/>
      <color rgb="FF000000"/>
      <name val="Calibri"/>
      <family val="2"/>
      <scheme val="minor"/>
    </font>
    <font>
      <sz val="11"/>
      <color rgb="FF000000"/>
      <name val="Calibri"/>
      <family val="2"/>
      <scheme val="minor"/>
    </font>
    <font>
      <sz val="12"/>
      <color rgb="FF000000"/>
      <name val="Calibri"/>
      <family val="2"/>
    </font>
    <font>
      <sz val="11"/>
      <color rgb="FF000000"/>
      <name val="Calibri"/>
      <family val="2"/>
    </font>
    <font>
      <b/>
      <sz val="11"/>
      <color rgb="FF000000"/>
      <name val="Calibri"/>
      <family val="2"/>
    </font>
    <font>
      <i/>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name val="Calibri"/>
      <family val="2"/>
    </font>
    <font>
      <b/>
      <sz val="11"/>
      <color theme="0"/>
      <name val="Calibri"/>
      <family val="2"/>
      <scheme val="minor"/>
    </font>
    <font>
      <b/>
      <sz val="12"/>
      <color theme="1"/>
      <name val="Calibri"/>
      <family val="2"/>
      <scheme val="minor"/>
    </font>
    <font>
      <b/>
      <sz val="12"/>
      <color rgb="FFFFFFFF"/>
      <name val="Calibri"/>
      <family val="2"/>
      <scheme val="minor"/>
    </font>
    <font>
      <sz val="12"/>
      <color theme="1"/>
      <name val="Calibri"/>
      <family val="2"/>
      <scheme val="minor"/>
    </font>
    <font>
      <b/>
      <sz val="12"/>
      <color theme="0"/>
      <name val="Calibri"/>
      <family val="2"/>
      <scheme val="minor"/>
    </font>
    <font>
      <b/>
      <sz val="11"/>
      <color rgb="FF000000"/>
      <name val="Calibri"/>
      <family val="2"/>
      <scheme val="minor"/>
    </font>
    <font>
      <sz val="10"/>
      <color theme="1"/>
      <name val="Calibri"/>
      <family val="2"/>
      <scheme val="minor"/>
    </font>
    <font>
      <sz val="10"/>
      <color rgb="FF000000"/>
      <name val="Calibri"/>
      <family val="2"/>
    </font>
    <font>
      <b/>
      <sz val="10"/>
      <color rgb="FF000000"/>
      <name val="Calibri"/>
      <family val="2"/>
    </font>
    <font>
      <b/>
      <sz val="12"/>
      <color rgb="FFFFFFFF"/>
      <name val="Calibri"/>
      <family val="2"/>
    </font>
    <font>
      <sz val="11"/>
      <color rgb="FFFF0000"/>
      <name val="Calibri"/>
      <family val="2"/>
      <scheme val="minor"/>
    </font>
    <font>
      <u/>
      <sz val="11"/>
      <color theme="10"/>
      <name val="Calibri"/>
      <family val="2"/>
      <scheme val="minor"/>
    </font>
    <font>
      <sz val="11"/>
      <color rgb="FF333333"/>
      <name val="Calibri"/>
      <scheme val="minor"/>
    </font>
    <font>
      <sz val="11"/>
      <color rgb="FF000000"/>
      <name val="Calibri"/>
    </font>
    <font>
      <sz val="11"/>
      <color rgb="FF000001"/>
      <name val="Calibri"/>
      <scheme val="minor"/>
    </font>
    <font>
      <sz val="11"/>
      <color rgb="FF000000"/>
      <name val="Calibri"/>
      <scheme val="minor"/>
    </font>
    <font>
      <b/>
      <sz val="11"/>
      <color rgb="FF000000"/>
      <name val="Calibri"/>
    </font>
    <font>
      <b/>
      <sz val="10"/>
      <color rgb="FF000000"/>
      <name val="Calibri"/>
    </font>
    <font>
      <u/>
      <sz val="11"/>
      <name val="Calibri"/>
      <family val="2"/>
      <scheme val="minor"/>
    </font>
    <font>
      <sz val="12"/>
      <color theme="0"/>
      <name val="Calibri"/>
      <family val="2"/>
      <scheme val="minor"/>
    </font>
    <font>
      <b/>
      <sz val="12"/>
      <color rgb="FF000000"/>
      <name val="Calibri"/>
      <family val="2"/>
    </font>
    <font>
      <sz val="12"/>
      <color rgb="FFFFFFFF"/>
      <name val="Calibri"/>
      <family val="2"/>
      <scheme val="minor"/>
    </font>
    <font>
      <b/>
      <sz val="14"/>
      <color theme="0"/>
      <name val="Calibri"/>
      <family val="2"/>
      <scheme val="minor"/>
    </font>
    <font>
      <b/>
      <sz val="12"/>
      <color theme="0"/>
      <name val="Calibri"/>
      <family val="2"/>
    </font>
    <font>
      <b/>
      <sz val="12"/>
      <color rgb="FFFF0000"/>
      <name val="Calibri"/>
      <family val="2"/>
      <scheme val="minor"/>
    </font>
    <font>
      <b/>
      <sz val="12"/>
      <color rgb="FF000000"/>
      <name val="Calibri"/>
      <family val="2"/>
      <scheme val="minor"/>
    </font>
  </fonts>
  <fills count="23">
    <fill>
      <patternFill patternType="none"/>
    </fill>
    <fill>
      <patternFill patternType="gray125"/>
    </fill>
    <fill>
      <patternFill patternType="solid">
        <fgColor rgb="FF4472C4"/>
        <bgColor rgb="FF000000"/>
      </patternFill>
    </fill>
    <fill>
      <patternFill patternType="solid">
        <fgColor rgb="FFBFBFBF"/>
        <bgColor rgb="FF000000"/>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499984740745262"/>
        <bgColor indexed="64"/>
      </patternFill>
    </fill>
    <fill>
      <patternFill patternType="solid">
        <fgColor theme="4"/>
        <bgColor indexed="64"/>
      </patternFill>
    </fill>
    <fill>
      <patternFill patternType="solid">
        <fgColor rgb="FFD9D9D9"/>
        <bgColor rgb="FF000000"/>
      </patternFill>
    </fill>
    <fill>
      <patternFill patternType="solid">
        <fgColor rgb="FF305496"/>
        <bgColor indexed="64"/>
      </patternFill>
    </fill>
    <fill>
      <patternFill patternType="solid">
        <fgColor rgb="FFD9E1F2"/>
        <bgColor indexed="64"/>
      </patternFill>
    </fill>
    <fill>
      <patternFill patternType="solid">
        <fgColor rgb="FFB4C6E7"/>
        <bgColor indexed="64"/>
      </patternFill>
    </fill>
    <fill>
      <patternFill patternType="solid">
        <fgColor theme="4"/>
        <bgColor rgb="FF000000"/>
      </patternFill>
    </fill>
    <fill>
      <patternFill patternType="solid">
        <fgColor theme="2"/>
        <bgColor indexed="64"/>
      </patternFill>
    </fill>
    <fill>
      <patternFill patternType="solid">
        <fgColor rgb="FF002060"/>
        <bgColor indexed="64"/>
      </patternFill>
    </fill>
    <fill>
      <patternFill patternType="solid">
        <fgColor theme="4" tint="0.79998168889431442"/>
        <bgColor indexed="64"/>
      </patternFill>
    </fill>
    <fill>
      <patternFill patternType="solid">
        <fgColor theme="3"/>
        <bgColor indexed="64"/>
      </patternFill>
    </fill>
    <fill>
      <patternFill patternType="solid">
        <fgColor theme="5" tint="0.39997558519241921"/>
        <bgColor indexed="64"/>
      </patternFill>
    </fill>
    <fill>
      <patternFill patternType="solid">
        <fgColor theme="8" tint="0.39997558519241921"/>
        <bgColor indexed="64"/>
      </patternFill>
    </fill>
  </fills>
  <borders count="5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
      <left/>
      <right style="thin">
        <color theme="2" tint="-9.9978637043366805E-2"/>
      </right>
      <top style="thin">
        <color theme="2" tint="-9.9978637043366805E-2"/>
      </top>
      <bottom style="thin">
        <color theme="2" tint="-9.9978637043366805E-2"/>
      </bottom>
      <diagonal/>
    </border>
    <border>
      <left/>
      <right style="thin">
        <color theme="2" tint="-9.9978637043366805E-2"/>
      </right>
      <top/>
      <bottom style="thin">
        <color theme="2" tint="-9.9978637043366805E-2"/>
      </bottom>
      <diagonal/>
    </border>
    <border>
      <left style="thin">
        <color rgb="FF000000"/>
      </left>
      <right style="thin">
        <color rgb="FF000000"/>
      </right>
      <top style="thin">
        <color rgb="FF000000"/>
      </top>
      <bottom/>
      <diagonal/>
    </border>
    <border>
      <left style="thin">
        <color theme="6" tint="0.79998168889431442"/>
      </left>
      <right style="thin">
        <color theme="6" tint="0.79998168889431442"/>
      </right>
      <top style="thin">
        <color theme="6" tint="0.79998168889431442"/>
      </top>
      <bottom style="thin">
        <color theme="6" tint="0.79998168889431442"/>
      </bottom>
      <diagonal/>
    </border>
    <border>
      <left style="thin">
        <color theme="6" tint="0.79998168889431442"/>
      </left>
      <right/>
      <top style="thin">
        <color theme="6" tint="0.79998168889431442"/>
      </top>
      <bottom style="thin">
        <color theme="6" tint="0.79998168889431442"/>
      </bottom>
      <diagonal/>
    </border>
    <border>
      <left/>
      <right style="thin">
        <color theme="6" tint="0.79998168889431442"/>
      </right>
      <top style="thin">
        <color theme="6" tint="0.79998168889431442"/>
      </top>
      <bottom style="thin">
        <color theme="6" tint="0.79998168889431442"/>
      </bottom>
      <diagonal/>
    </border>
    <border>
      <left/>
      <right/>
      <top style="thin">
        <color indexed="64"/>
      </top>
      <bottom/>
      <diagonal/>
    </border>
    <border>
      <left style="thin">
        <color theme="6" tint="0.79998168889431442"/>
      </left>
      <right style="thin">
        <color theme="6" tint="0.79998168889431442"/>
      </right>
      <top/>
      <bottom style="thin">
        <color theme="6" tint="0.79998168889431442"/>
      </bottom>
      <diagonal/>
    </border>
    <border>
      <left style="thin">
        <color theme="6" tint="0.79998168889431442"/>
      </left>
      <right/>
      <top/>
      <bottom style="thin">
        <color theme="6" tint="0.79998168889431442"/>
      </bottom>
      <diagonal/>
    </border>
    <border>
      <left/>
      <right style="thin">
        <color theme="6" tint="0.79998168889431442"/>
      </right>
      <top/>
      <bottom/>
      <diagonal/>
    </border>
    <border>
      <left/>
      <right/>
      <top/>
      <bottom style="thin">
        <color theme="6" tint="0.79998168889431442"/>
      </bottom>
      <diagonal/>
    </border>
    <border>
      <left/>
      <right style="thin">
        <color theme="6" tint="0.79998168889431442"/>
      </right>
      <top/>
      <bottom style="thin">
        <color theme="6" tint="0.79998168889431442"/>
      </bottom>
      <diagonal/>
    </border>
    <border>
      <left/>
      <right style="medium">
        <color indexed="64"/>
      </right>
      <top style="thin">
        <color indexed="64"/>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style="thin">
        <color rgb="FF000000"/>
      </bottom>
      <diagonal/>
    </border>
    <border>
      <left style="thin">
        <color rgb="FF000000"/>
      </left>
      <right style="medium">
        <color rgb="FF000000"/>
      </right>
      <top/>
      <bottom style="thin">
        <color rgb="FF000000"/>
      </bottom>
      <diagonal/>
    </border>
    <border>
      <left style="thin">
        <color indexed="64"/>
      </left>
      <right style="medium">
        <color rgb="FF000000"/>
      </right>
      <top style="thin">
        <color indexed="64"/>
      </top>
      <bottom style="thin">
        <color indexed="64"/>
      </bottom>
      <diagonal/>
    </border>
    <border>
      <left style="medium">
        <color rgb="FF000000"/>
      </left>
      <right style="thin">
        <color rgb="FF000000"/>
      </right>
      <top style="thin">
        <color rgb="FF000000"/>
      </top>
      <bottom/>
      <diagonal/>
    </border>
    <border>
      <left style="medium">
        <color rgb="FF000000"/>
      </left>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FFFFFF"/>
      </left>
      <right style="medium">
        <color rgb="FFFFFFFF"/>
      </right>
      <top style="medium">
        <color rgb="FFFFFFFF"/>
      </top>
      <bottom style="medium">
        <color rgb="FFFFFFFF"/>
      </bottom>
      <diagonal/>
    </border>
    <border>
      <left style="thin">
        <color rgb="FF000000"/>
      </left>
      <right style="medium">
        <color rgb="FFFFFFFF"/>
      </right>
      <top style="thin">
        <color rgb="FF000000"/>
      </top>
      <bottom style="medium">
        <color rgb="FFFFFFFF"/>
      </bottom>
      <diagonal/>
    </border>
    <border>
      <left style="medium">
        <color rgb="FFFFFFFF"/>
      </left>
      <right style="medium">
        <color rgb="FFFFFFFF"/>
      </right>
      <top style="thin">
        <color rgb="FF000000"/>
      </top>
      <bottom style="medium">
        <color rgb="FFFFFFFF"/>
      </bottom>
      <diagonal/>
    </border>
    <border>
      <left style="medium">
        <color rgb="FFFFFFFF"/>
      </left>
      <right style="thin">
        <color rgb="FF000000"/>
      </right>
      <top style="thin">
        <color rgb="FF000000"/>
      </top>
      <bottom style="medium">
        <color rgb="FFFFFFFF"/>
      </bottom>
      <diagonal/>
    </border>
    <border>
      <left style="thin">
        <color rgb="FF000000"/>
      </left>
      <right style="medium">
        <color rgb="FFFFFFFF"/>
      </right>
      <top style="medium">
        <color rgb="FFFFFFFF"/>
      </top>
      <bottom style="medium">
        <color rgb="FFFFFFFF"/>
      </bottom>
      <diagonal/>
    </border>
    <border>
      <left style="medium">
        <color rgb="FFFFFFFF"/>
      </left>
      <right style="thin">
        <color rgb="FF000000"/>
      </right>
      <top style="medium">
        <color rgb="FFFFFFFF"/>
      </top>
      <bottom style="medium">
        <color rgb="FFFFFFF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right style="medium">
        <color indexed="64"/>
      </right>
      <top/>
      <bottom style="thin">
        <color indexed="64"/>
      </bottom>
      <diagonal/>
    </border>
    <border>
      <left style="thin">
        <color rgb="FF000000"/>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style="thin">
        <color rgb="FF000000"/>
      </right>
      <top style="medium">
        <color rgb="FFFFFFFF"/>
      </top>
      <bottom/>
      <diagonal/>
    </border>
  </borders>
  <cellStyleXfs count="5">
    <xf numFmtId="0" fontId="0" fillId="0" borderId="0"/>
    <xf numFmtId="4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22" fillId="0" borderId="0" applyNumberFormat="0" applyFill="0" applyBorder="0" applyAlignment="0" applyProtection="0"/>
  </cellStyleXfs>
  <cellXfs count="274">
    <xf numFmtId="0" fontId="0" fillId="0" borderId="0" xfId="0"/>
    <xf numFmtId="10" fontId="0" fillId="0" borderId="0" xfId="0" applyNumberFormat="1"/>
    <xf numFmtId="0" fontId="0" fillId="0" borderId="0" xfId="0" applyAlignment="1">
      <alignment wrapText="1"/>
    </xf>
    <xf numFmtId="0" fontId="14" fillId="0" borderId="0" xfId="0" applyFont="1" applyAlignment="1">
      <alignment vertical="center"/>
    </xf>
    <xf numFmtId="0" fontId="0" fillId="0" borderId="2" xfId="0" applyBorder="1"/>
    <xf numFmtId="3" fontId="0" fillId="0" borderId="2" xfId="0" applyNumberFormat="1" applyBorder="1"/>
    <xf numFmtId="0" fontId="0" fillId="0" borderId="2" xfId="0" applyBorder="1" applyAlignment="1">
      <alignment horizontal="center"/>
    </xf>
    <xf numFmtId="0" fontId="0" fillId="0" borderId="5" xfId="0" applyBorder="1"/>
    <xf numFmtId="41" fontId="0" fillId="0" borderId="5" xfId="0" applyNumberFormat="1" applyBorder="1"/>
    <xf numFmtId="41" fontId="0" fillId="0" borderId="5" xfId="0" applyNumberFormat="1" applyBorder="1" applyAlignment="1">
      <alignment horizontal="center"/>
    </xf>
    <xf numFmtId="0" fontId="0" fillId="0" borderId="5" xfId="0" applyBorder="1" applyAlignment="1">
      <alignment horizontal="center"/>
    </xf>
    <xf numFmtId="0" fontId="0" fillId="0" borderId="0" xfId="0" applyAlignment="1">
      <alignment horizontal="right" vertical="center"/>
    </xf>
    <xf numFmtId="0" fontId="0" fillId="0" borderId="0" xfId="0" applyAlignment="1">
      <alignment horizontal="center"/>
    </xf>
    <xf numFmtId="0" fontId="17" fillId="0" borderId="0" xfId="0" applyFont="1"/>
    <xf numFmtId="0" fontId="0" fillId="0" borderId="6" xfId="0" applyBorder="1"/>
    <xf numFmtId="10" fontId="0" fillId="9" borderId="7" xfId="0" applyNumberFormat="1" applyFill="1" applyBorder="1"/>
    <xf numFmtId="0" fontId="0" fillId="0" borderId="7" xfId="0" applyBorder="1"/>
    <xf numFmtId="0" fontId="0" fillId="0" borderId="0" xfId="0" applyBorder="1"/>
    <xf numFmtId="0" fontId="21" fillId="0" borderId="0" xfId="0" applyFont="1" applyAlignment="1">
      <alignment wrapText="1"/>
    </xf>
    <xf numFmtId="0" fontId="0" fillId="0" borderId="0" xfId="0" applyFill="1"/>
    <xf numFmtId="0" fontId="0" fillId="0" borderId="0" xfId="0" applyFill="1" applyAlignment="1">
      <alignment wrapText="1"/>
    </xf>
    <xf numFmtId="0" fontId="0" fillId="0" borderId="9" xfId="0" applyBorder="1"/>
    <xf numFmtId="0" fontId="17" fillId="0" borderId="9" xfId="0" applyFont="1" applyBorder="1"/>
    <xf numFmtId="0" fontId="0" fillId="0" borderId="11" xfId="0" applyBorder="1"/>
    <xf numFmtId="10" fontId="0" fillId="0" borderId="11" xfId="0" applyNumberFormat="1" applyBorder="1"/>
    <xf numFmtId="0" fontId="8" fillId="0" borderId="9" xfId="0" applyFont="1" applyBorder="1"/>
    <xf numFmtId="0" fontId="0" fillId="0" borderId="13" xfId="0" applyBorder="1"/>
    <xf numFmtId="0" fontId="0" fillId="0" borderId="13" xfId="0" applyBorder="1" applyAlignment="1">
      <alignment horizontal="left"/>
    </xf>
    <xf numFmtId="0" fontId="8" fillId="9" borderId="19" xfId="0" applyFont="1" applyFill="1" applyBorder="1" applyAlignment="1">
      <alignment vertical="top" wrapText="1"/>
    </xf>
    <xf numFmtId="0" fontId="8" fillId="9" borderId="21" xfId="0" applyFont="1" applyFill="1" applyBorder="1" applyAlignment="1">
      <alignment vertical="top" wrapText="1"/>
    </xf>
    <xf numFmtId="0" fontId="8" fillId="9" borderId="24" xfId="0" applyFont="1" applyFill="1" applyBorder="1" applyAlignment="1">
      <alignment vertical="top" wrapText="1"/>
    </xf>
    <xf numFmtId="0" fontId="8" fillId="9" borderId="27" xfId="0" applyFont="1" applyFill="1" applyBorder="1" applyAlignment="1">
      <alignment vertical="top" wrapText="1"/>
    </xf>
    <xf numFmtId="0" fontId="8" fillId="9" borderId="28" xfId="0" applyFont="1" applyFill="1" applyBorder="1" applyAlignment="1">
      <alignment vertical="top" wrapText="1"/>
    </xf>
    <xf numFmtId="0" fontId="8" fillId="9" borderId="29" xfId="0" applyFont="1" applyFill="1" applyBorder="1" applyAlignment="1">
      <alignment vertical="top"/>
    </xf>
    <xf numFmtId="0" fontId="11" fillId="11" borderId="8" xfId="0" applyFont="1" applyFill="1" applyBorder="1" applyAlignment="1">
      <alignment horizontal="center" vertical="center"/>
    </xf>
    <xf numFmtId="0" fontId="0" fillId="0" borderId="42" xfId="0" applyBorder="1"/>
    <xf numFmtId="0" fontId="0" fillId="0" borderId="44" xfId="0" applyBorder="1"/>
    <xf numFmtId="0" fontId="0" fillId="0" borderId="3" xfId="0" applyBorder="1"/>
    <xf numFmtId="164" fontId="0" fillId="0" borderId="4" xfId="2" applyNumberFormat="1" applyFont="1" applyBorder="1"/>
    <xf numFmtId="0" fontId="9" fillId="0" borderId="3" xfId="0" applyFont="1" applyBorder="1"/>
    <xf numFmtId="164" fontId="9" fillId="0" borderId="4" xfId="2" applyNumberFormat="1" applyFont="1" applyBorder="1"/>
    <xf numFmtId="0" fontId="0" fillId="0" borderId="46" xfId="0" applyBorder="1"/>
    <xf numFmtId="0" fontId="9" fillId="0" borderId="46" xfId="0" applyFont="1" applyBorder="1"/>
    <xf numFmtId="0" fontId="0" fillId="0" borderId="48" xfId="0" applyBorder="1"/>
    <xf numFmtId="0" fontId="9" fillId="0" borderId="48" xfId="0" applyFont="1" applyBorder="1"/>
    <xf numFmtId="0" fontId="4" fillId="0" borderId="48" xfId="0" applyFont="1" applyBorder="1"/>
    <xf numFmtId="0" fontId="10" fillId="0" borderId="48" xfId="0" applyFont="1" applyBorder="1"/>
    <xf numFmtId="0" fontId="0" fillId="0" borderId="38" xfId="0" applyBorder="1" applyAlignment="1">
      <alignment horizontal="left"/>
    </xf>
    <xf numFmtId="0" fontId="9" fillId="0" borderId="38" xfId="0" applyFont="1" applyBorder="1" applyAlignment="1">
      <alignment horizontal="left"/>
    </xf>
    <xf numFmtId="0" fontId="0" fillId="0" borderId="38" xfId="0" applyBorder="1"/>
    <xf numFmtId="0" fontId="9" fillId="0" borderId="38" xfId="0" applyFont="1" applyBorder="1"/>
    <xf numFmtId="0" fontId="4" fillId="0" borderId="38" xfId="0" applyFont="1" applyBorder="1" applyAlignment="1">
      <alignment horizontal="left"/>
    </xf>
    <xf numFmtId="0" fontId="10" fillId="0" borderId="38" xfId="0" applyFont="1" applyBorder="1" applyAlignment="1">
      <alignment horizontal="left"/>
    </xf>
    <xf numFmtId="44" fontId="0" fillId="0" borderId="38" xfId="1" applyFont="1" applyBorder="1"/>
    <xf numFmtId="167" fontId="0" fillId="0" borderId="38" xfId="1" applyNumberFormat="1" applyFont="1" applyBorder="1"/>
    <xf numFmtId="167" fontId="9" fillId="0" borderId="38" xfId="1" applyNumberFormat="1" applyFont="1" applyBorder="1"/>
    <xf numFmtId="164" fontId="0" fillId="0" borderId="38" xfId="2" applyNumberFormat="1" applyFont="1" applyBorder="1"/>
    <xf numFmtId="164" fontId="9" fillId="0" borderId="38" xfId="2" applyNumberFormat="1" applyFont="1" applyBorder="1"/>
    <xf numFmtId="165" fontId="0" fillId="0" borderId="2" xfId="3" applyNumberFormat="1" applyFont="1" applyBorder="1"/>
    <xf numFmtId="166" fontId="0" fillId="0" borderId="2" xfId="0" applyNumberFormat="1" applyBorder="1"/>
    <xf numFmtId="9" fontId="0" fillId="0" borderId="2" xfId="0" applyNumberFormat="1" applyBorder="1"/>
    <xf numFmtId="165" fontId="0" fillId="0" borderId="2" xfId="3" applyNumberFormat="1" applyFont="1" applyBorder="1" applyAlignment="1">
      <alignment wrapText="1"/>
    </xf>
    <xf numFmtId="167" fontId="8" fillId="4" borderId="39" xfId="1" applyNumberFormat="1" applyFont="1" applyFill="1" applyBorder="1"/>
    <xf numFmtId="167" fontId="8" fillId="4" borderId="37" xfId="1" applyNumberFormat="1" applyFont="1" applyFill="1" applyBorder="1" applyAlignment="1">
      <alignment horizontal="right"/>
    </xf>
    <xf numFmtId="167" fontId="8" fillId="4" borderId="39" xfId="1" applyNumberFormat="1" applyFont="1" applyFill="1" applyBorder="1" applyAlignment="1">
      <alignment horizontal="right"/>
    </xf>
    <xf numFmtId="167" fontId="8" fillId="4" borderId="38" xfId="1" applyNumberFormat="1" applyFont="1" applyFill="1" applyBorder="1"/>
    <xf numFmtId="167" fontId="8" fillId="5" borderId="37" xfId="1" applyNumberFormat="1" applyFont="1" applyFill="1" applyBorder="1" applyAlignment="1">
      <alignment horizontal="right"/>
    </xf>
    <xf numFmtId="167" fontId="8" fillId="5" borderId="39" xfId="0" applyNumberFormat="1" applyFont="1" applyFill="1" applyBorder="1"/>
    <xf numFmtId="167" fontId="8" fillId="5" borderId="38" xfId="1" applyNumberFormat="1" applyFont="1" applyFill="1" applyBorder="1" applyAlignment="1">
      <alignment horizontal="right"/>
    </xf>
    <xf numFmtId="0" fontId="0" fillId="8" borderId="48" xfId="0" applyFill="1" applyBorder="1" applyAlignment="1"/>
    <xf numFmtId="0" fontId="0" fillId="8" borderId="42" xfId="0" applyFill="1" applyBorder="1" applyAlignment="1"/>
    <xf numFmtId="0" fontId="0" fillId="8" borderId="12" xfId="0" applyFill="1" applyBorder="1" applyAlignment="1"/>
    <xf numFmtId="0" fontId="0" fillId="8" borderId="47" xfId="0" applyFill="1" applyBorder="1" applyAlignment="1"/>
    <xf numFmtId="0" fontId="0" fillId="8" borderId="43" xfId="0" applyFill="1" applyBorder="1" applyAlignment="1"/>
    <xf numFmtId="0" fontId="0" fillId="8" borderId="0" xfId="0" applyFill="1" applyBorder="1" applyAlignment="1"/>
    <xf numFmtId="0" fontId="0" fillId="8" borderId="44" xfId="0" applyFill="1" applyBorder="1" applyAlignment="1"/>
    <xf numFmtId="0" fontId="0" fillId="8" borderId="1" xfId="0" applyFill="1" applyBorder="1" applyAlignment="1"/>
    <xf numFmtId="0" fontId="0" fillId="8" borderId="49" xfId="0" applyFill="1" applyBorder="1" applyAlignment="1"/>
    <xf numFmtId="0" fontId="5" fillId="12" borderId="2" xfId="0" applyFont="1" applyFill="1" applyBorder="1" applyAlignment="1">
      <alignment horizontal="right"/>
    </xf>
    <xf numFmtId="0" fontId="6" fillId="0" borderId="0" xfId="0" applyFont="1" applyBorder="1" applyAlignment="1">
      <alignment vertical="top" wrapText="1"/>
    </xf>
    <xf numFmtId="0" fontId="6" fillId="0" borderId="15" xfId="0" applyFont="1" applyBorder="1" applyAlignment="1">
      <alignment vertical="top" wrapText="1"/>
    </xf>
    <xf numFmtId="0" fontId="6" fillId="0" borderId="17" xfId="0" applyFont="1" applyBorder="1" applyAlignment="1">
      <alignment vertical="top" wrapText="1"/>
    </xf>
    <xf numFmtId="0" fontId="0" fillId="9" borderId="20" xfId="0" applyFill="1" applyBorder="1" applyAlignment="1">
      <alignment horizontal="left" vertical="top" wrapText="1"/>
    </xf>
    <xf numFmtId="0" fontId="0" fillId="9" borderId="22" xfId="0" applyFill="1" applyBorder="1" applyAlignment="1">
      <alignment horizontal="left" vertical="top" wrapText="1"/>
    </xf>
    <xf numFmtId="0" fontId="22" fillId="9" borderId="22" xfId="4" applyFill="1" applyBorder="1" applyAlignment="1">
      <alignment horizontal="left" vertical="top" wrapText="1"/>
    </xf>
    <xf numFmtId="0" fontId="0" fillId="9" borderId="23" xfId="0" applyFill="1" applyBorder="1" applyAlignment="1">
      <alignment horizontal="left" vertical="top" wrapText="1"/>
    </xf>
    <xf numFmtId="0" fontId="25" fillId="0" borderId="22" xfId="0" applyFont="1" applyBorder="1" applyAlignment="1">
      <alignment horizontal="left" vertical="top" wrapText="1"/>
    </xf>
    <xf numFmtId="0" fontId="0" fillId="0" borderId="25" xfId="0" applyBorder="1" applyAlignment="1">
      <alignment horizontal="left" vertical="top" wrapText="1"/>
    </xf>
    <xf numFmtId="0" fontId="0" fillId="9" borderId="25" xfId="0" applyFill="1" applyBorder="1" applyAlignment="1">
      <alignment horizontal="left" vertical="top" wrapText="1"/>
    </xf>
    <xf numFmtId="0" fontId="23" fillId="9" borderId="23" xfId="0" applyFont="1" applyFill="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3" xfId="0" applyFont="1" applyBorder="1" applyAlignment="1">
      <alignment horizontal="left" vertical="top" wrapText="1"/>
    </xf>
    <xf numFmtId="0" fontId="0" fillId="0" borderId="26" xfId="0" applyFont="1" applyBorder="1" applyAlignment="1">
      <alignment horizontal="left" vertical="top" wrapText="1"/>
    </xf>
    <xf numFmtId="0" fontId="2" fillId="9" borderId="25" xfId="0" applyFont="1" applyFill="1" applyBorder="1" applyAlignment="1">
      <alignment horizontal="left" vertical="top" wrapText="1"/>
    </xf>
    <xf numFmtId="0" fontId="0" fillId="9" borderId="22" xfId="0" applyFont="1" applyFill="1" applyBorder="1" applyAlignment="1">
      <alignment horizontal="left" vertical="top" wrapText="1"/>
    </xf>
    <xf numFmtId="0" fontId="0" fillId="9" borderId="25" xfId="0" applyFont="1" applyFill="1" applyBorder="1" applyAlignment="1">
      <alignment horizontal="left" vertical="top" wrapText="1"/>
    </xf>
    <xf numFmtId="0" fontId="0" fillId="9" borderId="30" xfId="0" applyFill="1" applyBorder="1" applyAlignment="1">
      <alignment horizontal="left" vertical="top" wrapText="1"/>
    </xf>
    <xf numFmtId="0" fontId="0" fillId="0" borderId="9" xfId="0" applyBorder="1" applyProtection="1">
      <protection locked="0"/>
    </xf>
    <xf numFmtId="0" fontId="6" fillId="0" borderId="0" xfId="0" applyFont="1" applyBorder="1" applyAlignment="1" applyProtection="1">
      <alignment vertical="top" wrapText="1"/>
      <protection locked="0"/>
    </xf>
    <xf numFmtId="0" fontId="6" fillId="0" borderId="14" xfId="0" applyFont="1" applyBorder="1" applyAlignment="1" applyProtection="1">
      <alignment vertical="top" wrapText="1"/>
      <protection locked="0"/>
    </xf>
    <xf numFmtId="0" fontId="6" fillId="0" borderId="16" xfId="0" applyFont="1" applyBorder="1" applyAlignment="1" applyProtection="1">
      <alignment vertical="top" wrapText="1"/>
      <protection locked="0"/>
    </xf>
    <xf numFmtId="0" fontId="6" fillId="0" borderId="0" xfId="0" applyFont="1" applyBorder="1" applyAlignment="1">
      <alignment wrapText="1"/>
    </xf>
    <xf numFmtId="0" fontId="0" fillId="0" borderId="10" xfId="0" applyBorder="1" applyProtection="1">
      <protection locked="0"/>
    </xf>
    <xf numFmtId="0" fontId="14" fillId="0" borderId="0" xfId="0" applyFont="1" applyBorder="1" applyAlignment="1" applyProtection="1">
      <alignment vertical="center"/>
      <protection locked="0"/>
    </xf>
    <xf numFmtId="0" fontId="14" fillId="0" borderId="0" xfId="0" applyFont="1" applyBorder="1" applyAlignment="1">
      <alignment vertical="center"/>
    </xf>
    <xf numFmtId="0" fontId="0" fillId="0" borderId="0" xfId="0" applyBorder="1" applyProtection="1">
      <protection locked="0"/>
    </xf>
    <xf numFmtId="0" fontId="20" fillId="2" borderId="2" xfId="0" applyFont="1" applyFill="1" applyBorder="1" applyAlignment="1">
      <alignment horizontal="center" vertical="center"/>
    </xf>
    <xf numFmtId="0" fontId="0" fillId="0" borderId="50" xfId="0" applyBorder="1"/>
    <xf numFmtId="41" fontId="0" fillId="0" borderId="50" xfId="0" applyNumberFormat="1" applyBorder="1"/>
    <xf numFmtId="0" fontId="15" fillId="11" borderId="2" xfId="0" applyFont="1" applyFill="1" applyBorder="1" applyAlignment="1">
      <alignment horizontal="center"/>
    </xf>
    <xf numFmtId="0" fontId="12" fillId="0" borderId="2" xfId="0" applyFont="1" applyBorder="1" applyAlignment="1">
      <alignment vertical="center"/>
    </xf>
    <xf numFmtId="0" fontId="13" fillId="2" borderId="2" xfId="0" applyFont="1" applyFill="1" applyBorder="1" applyAlignment="1" applyProtection="1">
      <alignment horizontal="center" vertical="center" wrapText="1"/>
      <protection locked="0"/>
    </xf>
    <xf numFmtId="0" fontId="2" fillId="0" borderId="2" xfId="0" applyFont="1" applyBorder="1" applyAlignment="1" applyProtection="1">
      <alignment horizontal="left"/>
      <protection locked="0"/>
    </xf>
    <xf numFmtId="3" fontId="2" fillId="0" borderId="2" xfId="0" applyNumberFormat="1" applyFont="1" applyBorder="1" applyAlignment="1" applyProtection="1">
      <alignment horizontal="center"/>
      <protection locked="0"/>
    </xf>
    <xf numFmtId="3" fontId="0" fillId="0" borderId="2" xfId="0" applyNumberFormat="1" applyBorder="1" applyAlignment="1" applyProtection="1">
      <alignment horizontal="center"/>
      <protection locked="0"/>
    </xf>
    <xf numFmtId="0" fontId="0" fillId="0" borderId="2" xfId="0" applyBorder="1" applyAlignment="1">
      <alignment horizontal="left"/>
    </xf>
    <xf numFmtId="41" fontId="0" fillId="0" borderId="2" xfId="0" applyNumberFormat="1" applyBorder="1"/>
    <xf numFmtId="0" fontId="0" fillId="0" borderId="2" xfId="0" applyBorder="1" applyAlignment="1">
      <alignment wrapText="1"/>
    </xf>
    <xf numFmtId="0" fontId="20" fillId="2" borderId="2" xfId="0" applyFont="1" applyFill="1" applyBorder="1" applyAlignment="1">
      <alignment horizontal="center" vertical="center" wrapText="1"/>
    </xf>
    <xf numFmtId="0" fontId="24" fillId="0" borderId="2" xfId="0" applyFont="1" applyBorder="1"/>
    <xf numFmtId="164" fontId="24" fillId="0" borderId="2" xfId="0" applyNumberFormat="1" applyFont="1" applyBorder="1"/>
    <xf numFmtId="3" fontId="24" fillId="0" borderId="2" xfId="0" applyNumberFormat="1" applyFont="1" applyBorder="1"/>
    <xf numFmtId="0" fontId="4" fillId="0" borderId="2" xfId="0" applyFont="1" applyBorder="1"/>
    <xf numFmtId="3" fontId="4" fillId="0" borderId="2" xfId="0" applyNumberFormat="1" applyFont="1" applyBorder="1"/>
    <xf numFmtId="164" fontId="4" fillId="0" borderId="2" xfId="0" applyNumberFormat="1" applyFont="1" applyBorder="1"/>
    <xf numFmtId="3" fontId="5" fillId="12" borderId="2" xfId="0" applyNumberFormat="1" applyFont="1" applyFill="1" applyBorder="1"/>
    <xf numFmtId="9" fontId="5" fillId="12" borderId="2" xfId="0" applyNumberFormat="1" applyFont="1" applyFill="1" applyBorder="1"/>
    <xf numFmtId="0" fontId="3" fillId="0" borderId="2" xfId="0" applyFont="1" applyBorder="1" applyAlignment="1">
      <alignment horizontal="center" vertical="center"/>
    </xf>
    <xf numFmtId="0" fontId="20" fillId="2" borderId="41" xfId="0" applyFont="1" applyFill="1" applyBorder="1" applyAlignment="1">
      <alignment horizontal="center" vertical="center"/>
    </xf>
    <xf numFmtId="0" fontId="24" fillId="0" borderId="41" xfId="0" applyFont="1" applyBorder="1"/>
    <xf numFmtId="0" fontId="4" fillId="0" borderId="41" xfId="0" applyFont="1" applyBorder="1"/>
    <xf numFmtId="0" fontId="5" fillId="12" borderId="41" xfId="0" applyFont="1" applyFill="1" applyBorder="1" applyAlignment="1">
      <alignment horizontal="right"/>
    </xf>
    <xf numFmtId="0" fontId="31" fillId="0" borderId="2"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15" fillId="11" borderId="2" xfId="0" applyFont="1" applyFill="1" applyBorder="1" applyAlignment="1">
      <alignment horizontal="center" vertical="center" wrapText="1"/>
    </xf>
    <xf numFmtId="0" fontId="16" fillId="0" borderId="2" xfId="0" applyFont="1" applyBorder="1" applyAlignment="1" applyProtection="1">
      <alignment horizontal="left"/>
      <protection locked="0"/>
    </xf>
    <xf numFmtId="3" fontId="16" fillId="0" borderId="2" xfId="0" applyNumberFormat="1" applyFont="1" applyBorder="1" applyAlignment="1" applyProtection="1">
      <alignment horizontal="center"/>
      <protection locked="0"/>
    </xf>
    <xf numFmtId="3" fontId="8" fillId="0" borderId="2" xfId="0" applyNumberFormat="1" applyFont="1" applyBorder="1" applyAlignment="1" applyProtection="1">
      <alignment horizontal="center"/>
      <protection locked="0"/>
    </xf>
    <xf numFmtId="0" fontId="13" fillId="18" borderId="32" xfId="0" applyFont="1" applyFill="1" applyBorder="1" applyAlignment="1">
      <alignment horizontal="center" vertical="center" wrapText="1"/>
    </xf>
    <xf numFmtId="0" fontId="13" fillId="18" borderId="33" xfId="0" applyFont="1" applyFill="1" applyBorder="1" applyAlignment="1">
      <alignment horizontal="center" vertical="center" wrapText="1"/>
    </xf>
    <xf numFmtId="0" fontId="13" fillId="18" borderId="34" xfId="0" applyFont="1" applyFill="1" applyBorder="1" applyAlignment="1">
      <alignment horizontal="center" vertical="center" wrapText="1"/>
    </xf>
    <xf numFmtId="0" fontId="13" fillId="13" borderId="35" xfId="0" applyFont="1" applyFill="1" applyBorder="1" applyAlignment="1">
      <alignment horizontal="center" vertical="center" wrapText="1"/>
    </xf>
    <xf numFmtId="0" fontId="1" fillId="14" borderId="31" xfId="0" applyFont="1" applyFill="1" applyBorder="1" applyAlignment="1">
      <alignment horizontal="center" vertical="center" wrapText="1"/>
    </xf>
    <xf numFmtId="0" fontId="1" fillId="14" borderId="36" xfId="0" applyFont="1" applyFill="1" applyBorder="1" applyAlignment="1">
      <alignment horizontal="center" vertical="center" wrapText="1"/>
    </xf>
    <xf numFmtId="0" fontId="1" fillId="15" borderId="31" xfId="0" applyFont="1" applyFill="1" applyBorder="1" applyAlignment="1">
      <alignment horizontal="center" vertical="center" wrapText="1"/>
    </xf>
    <xf numFmtId="0" fontId="1" fillId="15" borderId="36" xfId="0" applyFont="1" applyFill="1" applyBorder="1" applyAlignment="1">
      <alignment horizontal="center" vertical="center" wrapText="1"/>
    </xf>
    <xf numFmtId="0" fontId="13" fillId="13" borderId="52" xfId="0" applyFont="1" applyFill="1" applyBorder="1" applyAlignment="1">
      <alignment horizontal="center" vertical="center" wrapText="1"/>
    </xf>
    <xf numFmtId="0" fontId="1" fillId="15" borderId="53" xfId="0" applyFont="1" applyFill="1" applyBorder="1" applyAlignment="1">
      <alignment horizontal="center" vertical="center" wrapText="1"/>
    </xf>
    <xf numFmtId="0" fontId="1" fillId="15" borderId="54" xfId="0" applyFont="1" applyFill="1" applyBorder="1" applyAlignment="1">
      <alignment horizontal="center" vertical="center" wrapText="1"/>
    </xf>
    <xf numFmtId="167" fontId="4" fillId="0" borderId="2" xfId="0" applyNumberFormat="1" applyFont="1" applyBorder="1"/>
    <xf numFmtId="167" fontId="0" fillId="0" borderId="2" xfId="0" applyNumberFormat="1" applyBorder="1"/>
    <xf numFmtId="167" fontId="0" fillId="0" borderId="2" xfId="1" applyNumberFormat="1" applyFont="1" applyFill="1" applyBorder="1"/>
    <xf numFmtId="167" fontId="0" fillId="0" borderId="2" xfId="1" applyNumberFormat="1" applyFont="1" applyFill="1" applyBorder="1" applyProtection="1"/>
    <xf numFmtId="0" fontId="5" fillId="3" borderId="2" xfId="0" applyFont="1" applyFill="1" applyBorder="1" applyAlignment="1">
      <alignment horizontal="right"/>
    </xf>
    <xf numFmtId="167" fontId="5" fillId="3" borderId="2" xfId="0" applyNumberFormat="1" applyFont="1" applyFill="1" applyBorder="1"/>
    <xf numFmtId="167" fontId="4" fillId="0" borderId="2" xfId="1" applyNumberFormat="1" applyFont="1" applyBorder="1"/>
    <xf numFmtId="167" fontId="0" fillId="0" borderId="2" xfId="1" applyNumberFormat="1" applyFont="1" applyBorder="1"/>
    <xf numFmtId="0" fontId="30" fillId="0" borderId="2" xfId="0" applyFont="1" applyFill="1" applyBorder="1"/>
    <xf numFmtId="0" fontId="34" fillId="11" borderId="2" xfId="0" applyFont="1" applyFill="1" applyBorder="1" applyAlignment="1">
      <alignment horizontal="center" vertical="center" wrapText="1"/>
    </xf>
    <xf numFmtId="0" fontId="8" fillId="19" borderId="2" xfId="0" applyFont="1" applyFill="1" applyBorder="1" applyAlignment="1">
      <alignment wrapText="1"/>
    </xf>
    <xf numFmtId="41" fontId="8" fillId="0" borderId="2" xfId="0" applyNumberFormat="1" applyFont="1" applyBorder="1"/>
    <xf numFmtId="0" fontId="8" fillId="0" borderId="2" xfId="0" applyFont="1" applyBorder="1" applyAlignment="1">
      <alignment horizontal="right" vertical="center"/>
    </xf>
    <xf numFmtId="0" fontId="0" fillId="0" borderId="2" xfId="0" applyBorder="1" applyAlignment="1">
      <alignment horizontal="right" vertical="center"/>
    </xf>
    <xf numFmtId="41" fontId="0" fillId="0" borderId="2" xfId="0" applyNumberFormat="1" applyBorder="1" applyAlignment="1">
      <alignment horizontal="center"/>
    </xf>
    <xf numFmtId="0" fontId="8" fillId="19" borderId="2" xfId="0" applyFont="1" applyFill="1" applyBorder="1"/>
    <xf numFmtId="0" fontId="9" fillId="0" borderId="2" xfId="0" applyFont="1" applyFill="1" applyBorder="1"/>
    <xf numFmtId="0" fontId="16" fillId="4" borderId="2" xfId="0" applyFont="1" applyFill="1" applyBorder="1" applyAlignment="1">
      <alignment horizontal="right"/>
    </xf>
    <xf numFmtId="41" fontId="8" fillId="4" borderId="2" xfId="0" applyNumberFormat="1" applyFont="1" applyFill="1" applyBorder="1"/>
    <xf numFmtId="0" fontId="8" fillId="4" borderId="2" xfId="0" applyFont="1" applyFill="1" applyBorder="1" applyAlignment="1">
      <alignment horizontal="right" vertical="center"/>
    </xf>
    <xf numFmtId="0" fontId="11" fillId="20" borderId="2" xfId="0" applyFont="1" applyFill="1" applyBorder="1"/>
    <xf numFmtId="0" fontId="35" fillId="0" borderId="2" xfId="0" applyFont="1" applyFill="1" applyBorder="1"/>
    <xf numFmtId="0" fontId="36" fillId="0" borderId="2" xfId="0" applyFont="1" applyBorder="1" applyAlignment="1">
      <alignment horizontal="center"/>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16" borderId="2" xfId="0" applyFont="1" applyFill="1" applyBorder="1" applyAlignment="1">
      <alignment horizontal="center" vertical="center" wrapText="1" indent="1"/>
    </xf>
    <xf numFmtId="0" fontId="13" fillId="16" borderId="2" xfId="0" applyFont="1" applyFill="1" applyBorder="1" applyAlignment="1">
      <alignment horizontal="center" vertical="center" wrapText="1"/>
    </xf>
    <xf numFmtId="0" fontId="2" fillId="0" borderId="2" xfId="0" applyFont="1" applyBorder="1"/>
    <xf numFmtId="6" fontId="2" fillId="0" borderId="2" xfId="0" applyNumberFormat="1" applyFont="1" applyBorder="1"/>
    <xf numFmtId="10" fontId="2" fillId="0" borderId="2" xfId="0" applyNumberFormat="1" applyFont="1" applyBorder="1"/>
    <xf numFmtId="0" fontId="2" fillId="9" borderId="2" xfId="0" applyFont="1" applyFill="1" applyBorder="1"/>
    <xf numFmtId="6" fontId="2" fillId="9" borderId="2" xfId="0" applyNumberFormat="1" applyFont="1" applyFill="1" applyBorder="1"/>
    <xf numFmtId="0" fontId="31" fillId="0" borderId="2" xfId="0" applyFont="1" applyBorder="1"/>
    <xf numFmtId="9" fontId="4" fillId="0" borderId="2" xfId="2" applyFont="1" applyBorder="1"/>
    <xf numFmtId="9" fontId="27" fillId="3" borderId="2" xfId="0" applyNumberFormat="1" applyFont="1" applyFill="1" applyBorder="1"/>
    <xf numFmtId="10" fontId="5" fillId="3" borderId="2" xfId="0" applyNumberFormat="1" applyFont="1" applyFill="1" applyBorder="1"/>
    <xf numFmtId="9" fontId="5" fillId="3" borderId="2" xfId="0" applyNumberFormat="1" applyFont="1" applyFill="1" applyBorder="1"/>
    <xf numFmtId="10" fontId="4" fillId="0" borderId="2" xfId="0" applyNumberFormat="1" applyFont="1" applyBorder="1"/>
    <xf numFmtId="0" fontId="17" fillId="0" borderId="11" xfId="0" applyFont="1" applyBorder="1"/>
    <xf numFmtId="0" fontId="18" fillId="0" borderId="2" xfId="0" applyFont="1" applyBorder="1"/>
    <xf numFmtId="167" fontId="18" fillId="0" borderId="2" xfId="0" applyNumberFormat="1" applyFont="1" applyBorder="1"/>
    <xf numFmtId="9" fontId="18" fillId="0" borderId="2" xfId="2" applyFont="1" applyBorder="1"/>
    <xf numFmtId="164" fontId="18" fillId="0" borderId="2" xfId="0" applyNumberFormat="1" applyFont="1" applyBorder="1"/>
    <xf numFmtId="0" fontId="19" fillId="3" borderId="2" xfId="0" applyFont="1" applyFill="1" applyBorder="1" applyAlignment="1">
      <alignment horizontal="right"/>
    </xf>
    <xf numFmtId="167" fontId="19" fillId="3" borderId="2" xfId="0" applyNumberFormat="1" applyFont="1" applyFill="1" applyBorder="1"/>
    <xf numFmtId="9" fontId="19" fillId="3" borderId="2" xfId="0" applyNumberFormat="1" applyFont="1" applyFill="1" applyBorder="1"/>
    <xf numFmtId="9" fontId="28" fillId="3" borderId="2" xfId="0" applyNumberFormat="1" applyFont="1" applyFill="1" applyBorder="1"/>
    <xf numFmtId="167" fontId="28" fillId="3" borderId="2" xfId="0" applyNumberFormat="1" applyFont="1" applyFill="1" applyBorder="1"/>
    <xf numFmtId="10" fontId="18" fillId="0" borderId="2" xfId="0" applyNumberFormat="1" applyFont="1" applyBorder="1"/>
    <xf numFmtId="0" fontId="12" fillId="0" borderId="0" xfId="0" applyFont="1" applyBorder="1"/>
    <xf numFmtId="0" fontId="8" fillId="0" borderId="0" xfId="0" applyFont="1" applyBorder="1"/>
    <xf numFmtId="0" fontId="8" fillId="19" borderId="2" xfId="0" applyFont="1" applyFill="1" applyBorder="1" applyAlignment="1">
      <alignment horizontal="left" vertical="center"/>
    </xf>
    <xf numFmtId="0" fontId="8" fillId="17" borderId="2" xfId="0" applyFont="1" applyFill="1" applyBorder="1" applyAlignment="1">
      <alignment horizontal="left" vertical="center"/>
    </xf>
    <xf numFmtId="0" fontId="0" fillId="0" borderId="2" xfId="0" applyBorder="1" applyAlignment="1">
      <alignment horizontal="left" vertical="top" wrapText="1"/>
    </xf>
    <xf numFmtId="0" fontId="13" fillId="16" borderId="2" xfId="0" applyFont="1" applyFill="1" applyBorder="1" applyAlignment="1">
      <alignment horizontal="center" vertical="center" textRotation="90"/>
    </xf>
    <xf numFmtId="0" fontId="13" fillId="2" borderId="2" xfId="0" applyFont="1" applyFill="1" applyBorder="1" applyAlignment="1">
      <alignment horizontal="center" vertical="center" textRotation="90"/>
    </xf>
    <xf numFmtId="0" fontId="12" fillId="0" borderId="2" xfId="0" applyFont="1" applyBorder="1" applyAlignment="1">
      <alignment horizontal="center"/>
    </xf>
    <xf numFmtId="0" fontId="20" fillId="2" borderId="2" xfId="0" applyFont="1" applyFill="1" applyBorder="1" applyAlignment="1">
      <alignment horizontal="center" vertical="center" textRotation="90"/>
    </xf>
    <xf numFmtId="0" fontId="0" fillId="0" borderId="42" xfId="0" applyBorder="1" applyAlignment="1">
      <alignment horizontal="left" vertical="top" wrapText="1"/>
    </xf>
    <xf numFmtId="0" fontId="0" fillId="0" borderId="12" xfId="0" applyBorder="1" applyAlignment="1">
      <alignment horizontal="left" vertical="top" wrapText="1"/>
    </xf>
    <xf numFmtId="0" fontId="0" fillId="0" borderId="47" xfId="0" applyBorder="1" applyAlignment="1">
      <alignment horizontal="left" vertical="top" wrapText="1"/>
    </xf>
    <xf numFmtId="0" fontId="0" fillId="0" borderId="44" xfId="0" applyBorder="1" applyAlignment="1">
      <alignment horizontal="left" vertical="top" wrapText="1"/>
    </xf>
    <xf numFmtId="0" fontId="0" fillId="0" borderId="1" xfId="0" applyBorder="1" applyAlignment="1">
      <alignment horizontal="left" vertical="top" wrapText="1"/>
    </xf>
    <xf numFmtId="0" fontId="0" fillId="0" borderId="49" xfId="0" applyBorder="1" applyAlignment="1">
      <alignment horizontal="left" vertical="top" wrapText="1"/>
    </xf>
    <xf numFmtId="0" fontId="0" fillId="0" borderId="37" xfId="0" applyBorder="1" applyAlignment="1">
      <alignment horizontal="center"/>
    </xf>
    <xf numFmtId="0" fontId="0" fillId="0" borderId="39" xfId="0" applyBorder="1" applyAlignment="1">
      <alignment horizontal="center"/>
    </xf>
    <xf numFmtId="0" fontId="0" fillId="0" borderId="2" xfId="0" applyBorder="1" applyAlignment="1">
      <alignment vertical="top" wrapText="1"/>
    </xf>
    <xf numFmtId="0" fontId="14" fillId="0" borderId="2" xfId="0" applyFont="1" applyBorder="1" applyAlignment="1">
      <alignment horizontal="center"/>
    </xf>
    <xf numFmtId="0" fontId="6" fillId="0" borderId="2" xfId="0" applyFont="1" applyBorder="1" applyAlignment="1">
      <alignment horizontal="left" vertical="top" wrapText="1"/>
    </xf>
    <xf numFmtId="0" fontId="13" fillId="2" borderId="2" xfId="0" applyFont="1" applyFill="1" applyBorder="1" applyAlignment="1" applyProtection="1">
      <alignment horizontal="center" vertical="center" wrapText="1"/>
      <protection locked="0"/>
    </xf>
    <xf numFmtId="0" fontId="6" fillId="0" borderId="2" xfId="0" applyFont="1" applyBorder="1" applyAlignment="1">
      <alignment wrapText="1"/>
    </xf>
    <xf numFmtId="0" fontId="15" fillId="11" borderId="37" xfId="0" applyFont="1" applyFill="1" applyBorder="1" applyAlignment="1">
      <alignment horizontal="center" vertical="center"/>
    </xf>
    <xf numFmtId="0" fontId="15" fillId="11" borderId="39" xfId="0" applyFont="1" applyFill="1" applyBorder="1" applyAlignment="1">
      <alignment horizontal="center" vertical="center"/>
    </xf>
    <xf numFmtId="0" fontId="6" fillId="0" borderId="45" xfId="0" applyFont="1" applyBorder="1" applyAlignment="1">
      <alignment wrapText="1"/>
    </xf>
    <xf numFmtId="0" fontId="6" fillId="0" borderId="40" xfId="0" applyFont="1" applyBorder="1" applyAlignment="1">
      <alignment wrapText="1"/>
    </xf>
    <xf numFmtId="0" fontId="6" fillId="0" borderId="41" xfId="0" applyFont="1" applyBorder="1" applyAlignment="1">
      <alignment wrapText="1"/>
    </xf>
    <xf numFmtId="0" fontId="6" fillId="0" borderId="41" xfId="0" applyFont="1" applyBorder="1" applyAlignment="1">
      <alignment horizontal="left" vertical="top" wrapText="1"/>
    </xf>
    <xf numFmtId="0" fontId="0" fillId="0" borderId="45" xfId="0" applyFont="1" applyBorder="1" applyAlignment="1">
      <alignment horizontal="left" vertical="top"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6" fillId="0" borderId="42" xfId="0" applyFont="1" applyBorder="1" applyAlignment="1">
      <alignment horizontal="left" vertical="top" wrapText="1"/>
    </xf>
    <xf numFmtId="0" fontId="6" fillId="0" borderId="12" xfId="0" applyFont="1" applyBorder="1" applyAlignment="1">
      <alignment horizontal="left" vertical="top" wrapText="1"/>
    </xf>
    <xf numFmtId="0" fontId="6" fillId="0" borderId="47" xfId="0" applyFont="1" applyBorder="1" applyAlignment="1">
      <alignment horizontal="left" vertical="top" wrapText="1"/>
    </xf>
    <xf numFmtId="0" fontId="6" fillId="0" borderId="44" xfId="0" applyFont="1" applyBorder="1" applyAlignment="1">
      <alignment horizontal="left" vertical="top" wrapText="1"/>
    </xf>
    <xf numFmtId="0" fontId="6" fillId="0" borderId="1" xfId="0" applyFont="1" applyBorder="1" applyAlignment="1">
      <alignment horizontal="left" vertical="top" wrapText="1"/>
    </xf>
    <xf numFmtId="0" fontId="6" fillId="0" borderId="49" xfId="0" applyFont="1" applyBorder="1" applyAlignment="1">
      <alignment horizontal="left" vertical="top" wrapText="1"/>
    </xf>
    <xf numFmtId="0" fontId="33" fillId="10" borderId="2" xfId="0" applyFont="1" applyFill="1" applyBorder="1" applyAlignment="1">
      <alignment horizontal="center"/>
    </xf>
    <xf numFmtId="0" fontId="0" fillId="0" borderId="37" xfId="0" applyBorder="1"/>
    <xf numFmtId="0" fontId="0" fillId="0" borderId="39" xfId="0" applyBorder="1"/>
    <xf numFmtId="164" fontId="0" fillId="8" borderId="42" xfId="2" applyNumberFormat="1" applyFont="1" applyFill="1" applyBorder="1" applyAlignment="1">
      <alignment horizontal="center"/>
    </xf>
    <xf numFmtId="164" fontId="0" fillId="8" borderId="47" xfId="2" applyNumberFormat="1" applyFont="1" applyFill="1" applyBorder="1" applyAlignment="1">
      <alignment horizontal="center"/>
    </xf>
    <xf numFmtId="164" fontId="0" fillId="8" borderId="43" xfId="2" applyNumberFormat="1" applyFont="1" applyFill="1" applyBorder="1" applyAlignment="1">
      <alignment horizontal="center"/>
    </xf>
    <xf numFmtId="164" fontId="0" fillId="8" borderId="48" xfId="2" applyNumberFormat="1" applyFont="1" applyFill="1" applyBorder="1" applyAlignment="1">
      <alignment horizontal="center"/>
    </xf>
    <xf numFmtId="164" fontId="0" fillId="8" borderId="44" xfId="2" applyNumberFormat="1" applyFont="1" applyFill="1" applyBorder="1" applyAlignment="1">
      <alignment horizontal="center"/>
    </xf>
    <xf numFmtId="164" fontId="0" fillId="8" borderId="49" xfId="2" applyNumberFormat="1" applyFont="1" applyFill="1" applyBorder="1" applyAlignment="1">
      <alignment horizontal="center"/>
    </xf>
    <xf numFmtId="167" fontId="0" fillId="17" borderId="42" xfId="1" applyNumberFormat="1" applyFont="1" applyFill="1" applyBorder="1" applyAlignment="1">
      <alignment horizontal="center"/>
    </xf>
    <xf numFmtId="167" fontId="0" fillId="17" borderId="47" xfId="1" applyNumberFormat="1" applyFont="1" applyFill="1" applyBorder="1" applyAlignment="1">
      <alignment horizontal="center"/>
    </xf>
    <xf numFmtId="167" fontId="0" fillId="17" borderId="43" xfId="1" applyNumberFormat="1" applyFont="1" applyFill="1" applyBorder="1" applyAlignment="1">
      <alignment horizontal="center"/>
    </xf>
    <xf numFmtId="167" fontId="0" fillId="17" borderId="48" xfId="1" applyNumberFormat="1" applyFont="1" applyFill="1" applyBorder="1" applyAlignment="1">
      <alignment horizontal="center"/>
    </xf>
    <xf numFmtId="167" fontId="0" fillId="17" borderId="44" xfId="1" applyNumberFormat="1" applyFont="1" applyFill="1" applyBorder="1" applyAlignment="1">
      <alignment horizontal="center"/>
    </xf>
    <xf numFmtId="167" fontId="0" fillId="17" borderId="49" xfId="1" applyNumberFormat="1" applyFont="1" applyFill="1" applyBorder="1" applyAlignment="1">
      <alignment horizontal="center"/>
    </xf>
    <xf numFmtId="0" fontId="0" fillId="8" borderId="42" xfId="0" applyFill="1" applyBorder="1" applyAlignment="1">
      <alignment horizontal="center"/>
    </xf>
    <xf numFmtId="0" fontId="0" fillId="8" borderId="12" xfId="0" applyFill="1" applyBorder="1" applyAlignment="1">
      <alignment horizontal="center"/>
    </xf>
    <xf numFmtId="0" fontId="0" fillId="8" borderId="47" xfId="0" applyFill="1" applyBorder="1" applyAlignment="1">
      <alignment horizontal="center"/>
    </xf>
    <xf numFmtId="0" fontId="0" fillId="8" borderId="44" xfId="0" applyFill="1" applyBorder="1" applyAlignment="1">
      <alignment horizontal="center"/>
    </xf>
    <xf numFmtId="0" fontId="0" fillId="8" borderId="1" xfId="0" applyFill="1" applyBorder="1" applyAlignment="1">
      <alignment horizontal="center"/>
    </xf>
    <xf numFmtId="0" fontId="0" fillId="8" borderId="49" xfId="0" applyFill="1" applyBorder="1" applyAlignment="1">
      <alignment horizontal="center"/>
    </xf>
    <xf numFmtId="167" fontId="0" fillId="8" borderId="42" xfId="1" applyNumberFormat="1" applyFont="1" applyFill="1" applyBorder="1" applyAlignment="1">
      <alignment horizontal="center"/>
    </xf>
    <xf numFmtId="167" fontId="0" fillId="8" borderId="47" xfId="1" applyNumberFormat="1" applyFont="1" applyFill="1" applyBorder="1" applyAlignment="1">
      <alignment horizontal="center"/>
    </xf>
    <xf numFmtId="167" fontId="0" fillId="8" borderId="44" xfId="1" applyNumberFormat="1" applyFont="1" applyFill="1" applyBorder="1" applyAlignment="1">
      <alignment horizontal="center"/>
    </xf>
    <xf numFmtId="167" fontId="0" fillId="8" borderId="49" xfId="1" applyNumberFormat="1" applyFont="1" applyFill="1" applyBorder="1" applyAlignment="1">
      <alignment horizontal="center"/>
    </xf>
    <xf numFmtId="164" fontId="0" fillId="8" borderId="18" xfId="2" applyNumberFormat="1" applyFont="1" applyFill="1" applyBorder="1" applyAlignment="1">
      <alignment horizontal="center"/>
    </xf>
    <xf numFmtId="164" fontId="0" fillId="8" borderId="51" xfId="2" applyNumberFormat="1" applyFont="1" applyFill="1" applyBorder="1" applyAlignment="1">
      <alignment horizontal="center"/>
    </xf>
    <xf numFmtId="0" fontId="15" fillId="11" borderId="2" xfId="0" applyFont="1" applyFill="1" applyBorder="1" applyAlignment="1">
      <alignment horizontal="center" vertical="center" wrapText="1"/>
    </xf>
    <xf numFmtId="0" fontId="0" fillId="8" borderId="45" xfId="0" applyFill="1" applyBorder="1" applyAlignment="1">
      <alignment horizontal="center"/>
    </xf>
    <xf numFmtId="0" fontId="0" fillId="8" borderId="40" xfId="0" applyFill="1" applyBorder="1" applyAlignment="1">
      <alignment horizontal="center"/>
    </xf>
    <xf numFmtId="0" fontId="0" fillId="8" borderId="41" xfId="0" applyFill="1" applyBorder="1" applyAlignment="1">
      <alignment horizontal="center"/>
    </xf>
    <xf numFmtId="0" fontId="12" fillId="22" borderId="2" xfId="0" applyFont="1" applyFill="1" applyBorder="1" applyAlignment="1">
      <alignment horizontal="center" vertical="center" wrapText="1"/>
    </xf>
    <xf numFmtId="0" fontId="12" fillId="21" borderId="2"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19" borderId="2" xfId="0" applyFont="1" applyFill="1" applyBorder="1" applyAlignment="1">
      <alignment horizontal="center" vertical="center" wrapText="1"/>
    </xf>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udexchange.info/homelessness-assistance/coc-esg-virtual-binders/coc-esg-homeless-eligibility/definition-of-chronic-homelessnes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70A61-CC35-40E5-8A0F-E0D5500C2BE8}">
  <sheetPr>
    <pageSetUpPr fitToPage="1"/>
  </sheetPr>
  <dimension ref="A1:B49"/>
  <sheetViews>
    <sheetView tabSelected="1" workbookViewId="0">
      <pane ySplit="1" topLeftCell="A13" activePane="bottomLeft" state="frozen"/>
      <selection activeCell="D25" sqref="D25"/>
      <selection pane="bottomLeft" activeCell="D29" sqref="D29"/>
    </sheetView>
  </sheetViews>
  <sheetFormatPr defaultRowHeight="15" x14ac:dyDescent="0.25"/>
  <cols>
    <col min="1" max="1" width="18.5703125" customWidth="1"/>
    <col min="2" max="2" width="60.42578125" customWidth="1"/>
  </cols>
  <sheetData>
    <row r="1" spans="1:2" ht="16.5" customHeight="1" x14ac:dyDescent="0.25">
      <c r="A1" s="34" t="s">
        <v>0</v>
      </c>
      <c r="B1" s="34" t="s">
        <v>1</v>
      </c>
    </row>
    <row r="2" spans="1:2" ht="30" x14ac:dyDescent="0.25">
      <c r="A2" s="28" t="s">
        <v>2</v>
      </c>
      <c r="B2" s="82" t="s">
        <v>3</v>
      </c>
    </row>
    <row r="3" spans="1:2" ht="168" customHeight="1" x14ac:dyDescent="0.25">
      <c r="A3" s="29" t="s">
        <v>4</v>
      </c>
      <c r="B3" s="83" t="s">
        <v>495</v>
      </c>
    </row>
    <row r="4" spans="1:2" ht="30" x14ac:dyDescent="0.25">
      <c r="A4" s="29" t="s">
        <v>5</v>
      </c>
      <c r="B4" s="83" t="s">
        <v>6</v>
      </c>
    </row>
    <row r="5" spans="1:2" ht="75" x14ac:dyDescent="0.25">
      <c r="A5" s="29" t="s">
        <v>7</v>
      </c>
      <c r="B5" s="84" t="s">
        <v>493</v>
      </c>
    </row>
    <row r="6" spans="1:2" ht="45" x14ac:dyDescent="0.25">
      <c r="A6" s="29" t="s">
        <v>482</v>
      </c>
      <c r="B6" s="83" t="s">
        <v>483</v>
      </c>
    </row>
    <row r="7" spans="1:2" ht="153" customHeight="1" x14ac:dyDescent="0.25">
      <c r="A7" s="29" t="s">
        <v>9</v>
      </c>
      <c r="B7" s="83" t="s">
        <v>10</v>
      </c>
    </row>
    <row r="8" spans="1:2" ht="30" x14ac:dyDescent="0.25">
      <c r="A8" s="29" t="s">
        <v>11</v>
      </c>
      <c r="B8" s="85" t="s">
        <v>12</v>
      </c>
    </row>
    <row r="9" spans="1:2" ht="73.5" customHeight="1" x14ac:dyDescent="0.25">
      <c r="A9" s="30" t="s">
        <v>13</v>
      </c>
      <c r="B9" s="86" t="s">
        <v>14</v>
      </c>
    </row>
    <row r="10" spans="1:2" ht="60" x14ac:dyDescent="0.25">
      <c r="A10" s="30" t="s">
        <v>15</v>
      </c>
      <c r="B10" s="87" t="s">
        <v>16</v>
      </c>
    </row>
    <row r="11" spans="1:2" ht="30" x14ac:dyDescent="0.25">
      <c r="A11" s="29" t="s">
        <v>17</v>
      </c>
      <c r="B11" s="88" t="s">
        <v>18</v>
      </c>
    </row>
    <row r="12" spans="1:2" ht="45" x14ac:dyDescent="0.25">
      <c r="A12" s="29" t="s">
        <v>19</v>
      </c>
      <c r="B12" s="83" t="s">
        <v>20</v>
      </c>
    </row>
    <row r="13" spans="1:2" ht="151.5" customHeight="1" x14ac:dyDescent="0.25">
      <c r="A13" s="29" t="s">
        <v>21</v>
      </c>
      <c r="B13" s="83" t="s">
        <v>22</v>
      </c>
    </row>
    <row r="14" spans="1:2" ht="45" x14ac:dyDescent="0.25">
      <c r="A14" s="29" t="s">
        <v>23</v>
      </c>
      <c r="B14" s="83" t="s">
        <v>24</v>
      </c>
    </row>
    <row r="15" spans="1:2" ht="120" x14ac:dyDescent="0.25">
      <c r="A15" s="29" t="s">
        <v>25</v>
      </c>
      <c r="B15" s="83" t="s">
        <v>26</v>
      </c>
    </row>
    <row r="16" spans="1:2" ht="105" x14ac:dyDescent="0.25">
      <c r="A16" s="29" t="s">
        <v>27</v>
      </c>
      <c r="B16" s="83" t="s">
        <v>28</v>
      </c>
    </row>
    <row r="17" spans="1:2" ht="45" x14ac:dyDescent="0.25">
      <c r="A17" s="29" t="s">
        <v>29</v>
      </c>
      <c r="B17" s="85" t="s">
        <v>30</v>
      </c>
    </row>
    <row r="18" spans="1:2" x14ac:dyDescent="0.25">
      <c r="A18" s="29" t="s">
        <v>31</v>
      </c>
      <c r="B18" s="85" t="s">
        <v>32</v>
      </c>
    </row>
    <row r="19" spans="1:2" ht="52.5" customHeight="1" x14ac:dyDescent="0.25">
      <c r="A19" s="29" t="s">
        <v>33</v>
      </c>
      <c r="B19" s="89" t="s">
        <v>34</v>
      </c>
    </row>
    <row r="20" spans="1:2" ht="76.5" customHeight="1" x14ac:dyDescent="0.25">
      <c r="A20" s="30" t="s">
        <v>35</v>
      </c>
      <c r="B20" s="90" t="s">
        <v>36</v>
      </c>
    </row>
    <row r="21" spans="1:2" ht="63.75" customHeight="1" x14ac:dyDescent="0.25">
      <c r="A21" s="29" t="s">
        <v>37</v>
      </c>
      <c r="B21" s="88" t="s">
        <v>38</v>
      </c>
    </row>
    <row r="22" spans="1:2" ht="45" x14ac:dyDescent="0.25">
      <c r="A22" s="29" t="s">
        <v>39</v>
      </c>
      <c r="B22" s="83" t="s">
        <v>40</v>
      </c>
    </row>
    <row r="23" spans="1:2" ht="75" x14ac:dyDescent="0.25">
      <c r="A23" s="29" t="s">
        <v>41</v>
      </c>
      <c r="B23" s="83" t="s">
        <v>42</v>
      </c>
    </row>
    <row r="24" spans="1:2" ht="60" x14ac:dyDescent="0.25">
      <c r="A24" s="29" t="s">
        <v>43</v>
      </c>
      <c r="B24" s="83" t="s">
        <v>44</v>
      </c>
    </row>
    <row r="25" spans="1:2" ht="45" x14ac:dyDescent="0.25">
      <c r="A25" s="29" t="s">
        <v>45</v>
      </c>
      <c r="B25" s="85" t="s">
        <v>46</v>
      </c>
    </row>
    <row r="26" spans="1:2" ht="94.5" customHeight="1" x14ac:dyDescent="0.25">
      <c r="A26" s="30" t="s">
        <v>47</v>
      </c>
      <c r="B26" s="91" t="s">
        <v>48</v>
      </c>
    </row>
    <row r="27" spans="1:2" ht="135" customHeight="1" x14ac:dyDescent="0.25">
      <c r="A27" s="30" t="s">
        <v>49</v>
      </c>
      <c r="B27" s="90" t="s">
        <v>50</v>
      </c>
    </row>
    <row r="28" spans="1:2" ht="60" x14ac:dyDescent="0.25">
      <c r="A28" s="29" t="s">
        <v>51</v>
      </c>
      <c r="B28" s="88" t="s">
        <v>52</v>
      </c>
    </row>
    <row r="29" spans="1:2" ht="120.75" customHeight="1" x14ac:dyDescent="0.25">
      <c r="A29" s="29" t="s">
        <v>53</v>
      </c>
      <c r="B29" s="83" t="s">
        <v>54</v>
      </c>
    </row>
    <row r="30" spans="1:2" ht="139.5" customHeight="1" x14ac:dyDescent="0.25">
      <c r="A30" s="29" t="s">
        <v>55</v>
      </c>
      <c r="B30" s="92" t="s">
        <v>56</v>
      </c>
    </row>
    <row r="31" spans="1:2" ht="63" customHeight="1" x14ac:dyDescent="0.25">
      <c r="A31" s="30" t="s">
        <v>57</v>
      </c>
      <c r="B31" s="93" t="s">
        <v>58</v>
      </c>
    </row>
    <row r="32" spans="1:2" ht="45" x14ac:dyDescent="0.25">
      <c r="A32" s="30" t="s">
        <v>59</v>
      </c>
      <c r="B32" s="93" t="s">
        <v>60</v>
      </c>
    </row>
    <row r="33" spans="1:2" ht="45" x14ac:dyDescent="0.25">
      <c r="A33" s="30" t="s">
        <v>61</v>
      </c>
      <c r="B33" s="93" t="s">
        <v>62</v>
      </c>
    </row>
    <row r="34" spans="1:2" ht="45" x14ac:dyDescent="0.25">
      <c r="A34" s="29" t="s">
        <v>63</v>
      </c>
      <c r="B34" s="94" t="s">
        <v>64</v>
      </c>
    </row>
    <row r="35" spans="1:2" ht="45" x14ac:dyDescent="0.25">
      <c r="A35" s="29" t="s">
        <v>65</v>
      </c>
      <c r="B35" s="83" t="s">
        <v>67</v>
      </c>
    </row>
    <row r="36" spans="1:2" ht="30" x14ac:dyDescent="0.25">
      <c r="A36" s="29" t="s">
        <v>66</v>
      </c>
      <c r="B36" s="83" t="s">
        <v>69</v>
      </c>
    </row>
    <row r="37" spans="1:2" ht="30" x14ac:dyDescent="0.25">
      <c r="A37" s="31" t="s">
        <v>68</v>
      </c>
      <c r="B37" s="85" t="s">
        <v>71</v>
      </c>
    </row>
    <row r="38" spans="1:2" ht="45" x14ac:dyDescent="0.25">
      <c r="A38" s="29" t="s">
        <v>70</v>
      </c>
      <c r="B38" s="95" t="s">
        <v>469</v>
      </c>
    </row>
    <row r="39" spans="1:2" ht="45" x14ac:dyDescent="0.25">
      <c r="A39" s="29" t="s">
        <v>72</v>
      </c>
      <c r="B39" s="95" t="s">
        <v>470</v>
      </c>
    </row>
    <row r="40" spans="1:2" ht="45" x14ac:dyDescent="0.25">
      <c r="A40" s="32" t="s">
        <v>488</v>
      </c>
      <c r="B40" s="96" t="s">
        <v>471</v>
      </c>
    </row>
    <row r="41" spans="1:2" ht="30" x14ac:dyDescent="0.25">
      <c r="A41" s="32" t="s">
        <v>484</v>
      </c>
      <c r="B41" s="96" t="s">
        <v>492</v>
      </c>
    </row>
    <row r="42" spans="1:2" x14ac:dyDescent="0.25">
      <c r="A42" s="32" t="s">
        <v>485</v>
      </c>
      <c r="B42" s="96" t="s">
        <v>489</v>
      </c>
    </row>
    <row r="43" spans="1:2" x14ac:dyDescent="0.25">
      <c r="A43" s="32" t="s">
        <v>486</v>
      </c>
      <c r="B43" s="96" t="s">
        <v>490</v>
      </c>
    </row>
    <row r="44" spans="1:2" ht="30" x14ac:dyDescent="0.25">
      <c r="A44" s="32" t="s">
        <v>487</v>
      </c>
      <c r="B44" s="96" t="s">
        <v>491</v>
      </c>
    </row>
    <row r="45" spans="1:2" ht="90" x14ac:dyDescent="0.25">
      <c r="A45" s="32" t="s">
        <v>73</v>
      </c>
      <c r="B45" s="87" t="s">
        <v>74</v>
      </c>
    </row>
    <row r="46" spans="1:2" ht="45" x14ac:dyDescent="0.25">
      <c r="A46" s="29" t="s">
        <v>75</v>
      </c>
      <c r="B46" s="88" t="s">
        <v>76</v>
      </c>
    </row>
    <row r="47" spans="1:2" ht="45" x14ac:dyDescent="0.25">
      <c r="A47" s="29" t="s">
        <v>77</v>
      </c>
      <c r="B47" s="83" t="s">
        <v>78</v>
      </c>
    </row>
    <row r="48" spans="1:2" ht="78.75" customHeight="1" x14ac:dyDescent="0.25">
      <c r="A48" s="29" t="s">
        <v>79</v>
      </c>
      <c r="B48" s="83" t="s">
        <v>80</v>
      </c>
    </row>
    <row r="49" spans="1:2" ht="30" x14ac:dyDescent="0.25">
      <c r="A49" s="33" t="s">
        <v>81</v>
      </c>
      <c r="B49" s="97" t="s">
        <v>82</v>
      </c>
    </row>
  </sheetData>
  <sheetProtection algorithmName="SHA-512" hashValue="3/W6Vzrr1nsBPSNLTtSHQ64cToT99CCuzlV1ZZZp4o9fVJg1Eydzukc4m+lwMMjv76aiyh3Tdik7fEoerDM/KQ==" saltValue="EYSYH0rl7XGlblpdxkZldQ==" spinCount="100000" sheet="1" objects="1" scenarios="1"/>
  <sortState xmlns:xlrd2="http://schemas.microsoft.com/office/spreadsheetml/2017/richdata2" ref="A2:A48">
    <sortCondition ref="A2:A48"/>
  </sortState>
  <hyperlinks>
    <hyperlink ref="B5" r:id="rId1" location=":~:text=Has%20been%20homeless%20and%20living,of%20not%20living%20as%20described" display="https://www.hudexchange.info/homelessness-assistance/coc-esg-virtual-binders/coc-esg-homeless-eligibility/definition-of-chronic-homelessness/#:~:text=Has%20been%20homeless%20and%20living,of%20not%20living%20as%20described." xr:uid="{795E66C1-6071-421D-BCB7-9F3C9C5EB253}"/>
  </hyperlinks>
  <pageMargins left="0.7" right="0.7" top="0.75" bottom="0.75" header="0.3" footer="0.3"/>
  <pageSetup scale="24"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2EBDC-2309-43D5-8AE8-DAFD1914C7CA}">
  <dimension ref="A1:D30"/>
  <sheetViews>
    <sheetView topLeftCell="A19" workbookViewId="0">
      <selection activeCell="E31" sqref="E31"/>
    </sheetView>
  </sheetViews>
  <sheetFormatPr defaultRowHeight="15" x14ac:dyDescent="0.25"/>
  <cols>
    <col min="1" max="1" width="5.85546875" customWidth="1"/>
    <col min="2" max="2" width="37.5703125" customWidth="1"/>
    <col min="3" max="3" width="21.5703125" customWidth="1"/>
    <col min="4" max="4" width="21" customWidth="1"/>
  </cols>
  <sheetData>
    <row r="1" spans="1:4" ht="63" x14ac:dyDescent="0.25">
      <c r="A1" s="128"/>
      <c r="B1" s="107" t="s">
        <v>362</v>
      </c>
      <c r="C1" s="119" t="s">
        <v>503</v>
      </c>
      <c r="D1" s="119" t="s">
        <v>506</v>
      </c>
    </row>
    <row r="2" spans="1:4" x14ac:dyDescent="0.25">
      <c r="A2" s="208" t="s">
        <v>87</v>
      </c>
      <c r="B2" s="123" t="s">
        <v>363</v>
      </c>
      <c r="C2" s="124">
        <v>25081</v>
      </c>
      <c r="D2" s="125">
        <f>C2/C8</f>
        <v>0.25452866377779354</v>
      </c>
    </row>
    <row r="3" spans="1:4" x14ac:dyDescent="0.25">
      <c r="A3" s="208"/>
      <c r="B3" s="123" t="s">
        <v>364</v>
      </c>
      <c r="C3" s="124">
        <v>4465</v>
      </c>
      <c r="D3" s="125">
        <f>C3/C8</f>
        <v>4.5312008443357456E-2</v>
      </c>
    </row>
    <row r="4" spans="1:4" x14ac:dyDescent="0.25">
      <c r="A4" s="208"/>
      <c r="B4" s="123" t="s">
        <v>365</v>
      </c>
      <c r="C4" s="124">
        <v>2176</v>
      </c>
      <c r="D4" s="125">
        <f>C4/C8</f>
        <v>2.2082627183145759E-2</v>
      </c>
    </row>
    <row r="5" spans="1:4" x14ac:dyDescent="0.25">
      <c r="A5" s="208"/>
      <c r="B5" s="123" t="s">
        <v>366</v>
      </c>
      <c r="C5" s="124">
        <v>30090</v>
      </c>
      <c r="D5" s="125">
        <f>C5/C8</f>
        <v>0.30536132901693747</v>
      </c>
    </row>
    <row r="6" spans="1:4" x14ac:dyDescent="0.25">
      <c r="A6" s="208"/>
      <c r="B6" s="123" t="s">
        <v>361</v>
      </c>
      <c r="C6" s="124">
        <v>2416</v>
      </c>
      <c r="D6" s="125">
        <f>C6/C8</f>
        <v>2.4518211063639776E-2</v>
      </c>
    </row>
    <row r="7" spans="1:4" x14ac:dyDescent="0.25">
      <c r="A7" s="208"/>
      <c r="B7" s="123" t="s">
        <v>367</v>
      </c>
      <c r="C7" s="124">
        <v>34311</v>
      </c>
      <c r="D7" s="125">
        <f>C7/C8</f>
        <v>0.348197160515126</v>
      </c>
    </row>
    <row r="8" spans="1:4" x14ac:dyDescent="0.25">
      <c r="A8" s="208"/>
      <c r="B8" s="78" t="s">
        <v>481</v>
      </c>
      <c r="C8" s="126">
        <f>SUM(C2:C7)</f>
        <v>98539</v>
      </c>
      <c r="D8" s="127">
        <f>SUM(D2:D7)</f>
        <v>1</v>
      </c>
    </row>
    <row r="9" spans="1:4" x14ac:dyDescent="0.25">
      <c r="A9" s="208" t="s">
        <v>92</v>
      </c>
      <c r="B9" s="123" t="s">
        <v>363</v>
      </c>
      <c r="C9" s="124">
        <v>15193</v>
      </c>
      <c r="D9" s="125">
        <f>C9/C15</f>
        <v>0.20577519537334255</v>
      </c>
    </row>
    <row r="10" spans="1:4" x14ac:dyDescent="0.25">
      <c r="A10" s="208"/>
      <c r="B10" s="123" t="s">
        <v>364</v>
      </c>
      <c r="C10" s="124">
        <v>2776</v>
      </c>
      <c r="D10" s="125">
        <f>C10/C15</f>
        <v>3.7598363875231945E-2</v>
      </c>
    </row>
    <row r="11" spans="1:4" x14ac:dyDescent="0.25">
      <c r="A11" s="208"/>
      <c r="B11" s="123" t="s">
        <v>365</v>
      </c>
      <c r="C11" s="124">
        <v>1528</v>
      </c>
      <c r="D11" s="125">
        <f>C11/C15</f>
        <v>2.0695353026424498E-2</v>
      </c>
    </row>
    <row r="12" spans="1:4" x14ac:dyDescent="0.25">
      <c r="A12" s="208"/>
      <c r="B12" s="123" t="s">
        <v>366</v>
      </c>
      <c r="C12" s="124">
        <v>25181</v>
      </c>
      <c r="D12" s="125">
        <f>C12/C15</f>
        <v>0.34105345848062518</v>
      </c>
    </row>
    <row r="13" spans="1:4" x14ac:dyDescent="0.25">
      <c r="A13" s="208"/>
      <c r="B13" s="123" t="s">
        <v>361</v>
      </c>
      <c r="C13" s="124">
        <v>1559</v>
      </c>
      <c r="D13" s="125">
        <f>C13/C15</f>
        <v>2.1115219481803529E-2</v>
      </c>
    </row>
    <row r="14" spans="1:4" x14ac:dyDescent="0.25">
      <c r="A14" s="208"/>
      <c r="B14" s="123" t="s">
        <v>367</v>
      </c>
      <c r="C14" s="124">
        <v>27596</v>
      </c>
      <c r="D14" s="125">
        <f>C14/C15</f>
        <v>0.3737624097625723</v>
      </c>
    </row>
    <row r="15" spans="1:4" x14ac:dyDescent="0.25">
      <c r="A15" s="208"/>
      <c r="B15" s="78" t="s">
        <v>481</v>
      </c>
      <c r="C15" s="126">
        <f>SUM(C9:C14)</f>
        <v>73833</v>
      </c>
      <c r="D15" s="127">
        <f>SUM(D9:D14)</f>
        <v>1</v>
      </c>
    </row>
    <row r="16" spans="1:4" x14ac:dyDescent="0.25">
      <c r="A16" s="208" t="s">
        <v>93</v>
      </c>
      <c r="B16" s="123" t="s">
        <v>363</v>
      </c>
      <c r="C16" s="124">
        <v>14690</v>
      </c>
      <c r="D16" s="125">
        <f>C16/C22</f>
        <v>0.19825631613042538</v>
      </c>
    </row>
    <row r="17" spans="1:4" x14ac:dyDescent="0.25">
      <c r="A17" s="208"/>
      <c r="B17" s="123" t="s">
        <v>364</v>
      </c>
      <c r="C17" s="124">
        <v>3366</v>
      </c>
      <c r="D17" s="125">
        <f>C17/C22</f>
        <v>4.5427553444180521E-2</v>
      </c>
    </row>
    <row r="18" spans="1:4" x14ac:dyDescent="0.25">
      <c r="A18" s="208"/>
      <c r="B18" s="123" t="s">
        <v>365</v>
      </c>
      <c r="C18" s="124">
        <v>1841</v>
      </c>
      <c r="D18" s="125">
        <f>C18/C22</f>
        <v>2.4846145540919889E-2</v>
      </c>
    </row>
    <row r="19" spans="1:4" x14ac:dyDescent="0.25">
      <c r="A19" s="208"/>
      <c r="B19" s="123" t="s">
        <v>366</v>
      </c>
      <c r="C19" s="124">
        <v>24395</v>
      </c>
      <c r="D19" s="125">
        <f>C19/C22</f>
        <v>0.32923504642625784</v>
      </c>
    </row>
    <row r="20" spans="1:4" x14ac:dyDescent="0.25">
      <c r="A20" s="208"/>
      <c r="B20" s="123" t="s">
        <v>361</v>
      </c>
      <c r="C20" s="124">
        <v>1501</v>
      </c>
      <c r="D20" s="125">
        <f>C20/C22</f>
        <v>2.0257503778881452E-2</v>
      </c>
    </row>
    <row r="21" spans="1:4" x14ac:dyDescent="0.25">
      <c r="A21" s="208"/>
      <c r="B21" s="123" t="s">
        <v>367</v>
      </c>
      <c r="C21" s="124">
        <v>28303</v>
      </c>
      <c r="D21" s="125">
        <f>C21/C22</f>
        <v>0.38197743467933493</v>
      </c>
    </row>
    <row r="22" spans="1:4" x14ac:dyDescent="0.25">
      <c r="A22" s="208"/>
      <c r="B22" s="78" t="s">
        <v>481</v>
      </c>
      <c r="C22" s="126">
        <f>SUM(C16:C21)</f>
        <v>74096</v>
      </c>
      <c r="D22" s="127">
        <f>SUM(D16:D21)</f>
        <v>1</v>
      </c>
    </row>
    <row r="23" spans="1:4" x14ac:dyDescent="0.25">
      <c r="A23" s="208" t="s">
        <v>298</v>
      </c>
      <c r="B23" s="123" t="s">
        <v>363</v>
      </c>
      <c r="C23" s="124">
        <v>4959</v>
      </c>
      <c r="D23" s="125">
        <f>C23/C29</f>
        <v>0.21147121535181237</v>
      </c>
    </row>
    <row r="24" spans="1:4" x14ac:dyDescent="0.25">
      <c r="A24" s="208"/>
      <c r="B24" s="123" t="s">
        <v>364</v>
      </c>
      <c r="C24" s="124">
        <v>1314</v>
      </c>
      <c r="D24" s="125">
        <f>C24/C29</f>
        <v>5.6034115138592751E-2</v>
      </c>
    </row>
    <row r="25" spans="1:4" x14ac:dyDescent="0.25">
      <c r="A25" s="208"/>
      <c r="B25" s="123" t="s">
        <v>365</v>
      </c>
      <c r="C25" s="123">
        <v>641</v>
      </c>
      <c r="D25" s="125">
        <f>C25/C29</f>
        <v>2.7334754797441366E-2</v>
      </c>
    </row>
    <row r="26" spans="1:4" x14ac:dyDescent="0.25">
      <c r="A26" s="208"/>
      <c r="B26" s="123" t="s">
        <v>366</v>
      </c>
      <c r="C26" s="124">
        <v>6576</v>
      </c>
      <c r="D26" s="125">
        <f>C26/C29</f>
        <v>0.2804264392324094</v>
      </c>
    </row>
    <row r="27" spans="1:4" x14ac:dyDescent="0.25">
      <c r="A27" s="208"/>
      <c r="B27" s="123" t="s">
        <v>361</v>
      </c>
      <c r="C27" s="123">
        <v>929</v>
      </c>
      <c r="D27" s="125">
        <f>C27/C29</f>
        <v>3.9616204690831554E-2</v>
      </c>
    </row>
    <row r="28" spans="1:4" x14ac:dyDescent="0.25">
      <c r="A28" s="208"/>
      <c r="B28" s="123" t="s">
        <v>367</v>
      </c>
      <c r="C28" s="124">
        <v>9031</v>
      </c>
      <c r="D28" s="125">
        <f>C28/C29</f>
        <v>0.38511727078891256</v>
      </c>
    </row>
    <row r="29" spans="1:4" x14ac:dyDescent="0.25">
      <c r="A29" s="208"/>
      <c r="B29" s="78" t="s">
        <v>481</v>
      </c>
      <c r="C29" s="126">
        <f>SUM(C23:C28)</f>
        <v>23450</v>
      </c>
      <c r="D29" s="127">
        <f>SUM(D23:D28)</f>
        <v>1</v>
      </c>
    </row>
    <row r="30" spans="1:4" ht="36" customHeight="1" x14ac:dyDescent="0.25">
      <c r="A30" s="4"/>
      <c r="B30" s="219" t="s">
        <v>505</v>
      </c>
      <c r="C30" s="219"/>
      <c r="D30" s="219"/>
    </row>
  </sheetData>
  <sheetProtection algorithmName="SHA-512" hashValue="Pc+jScIKcNyFlvcTteQPQ18SSL1fWZnJURfVWGa5qCR19DS1gKvceIoDQaL06fPB2h+5FRCPEPPU4J2ljxy6Lg==" saltValue="UdPCM69HSQe9g3W7Hvj/FQ==" spinCount="100000" sheet="1" objects="1" scenarios="1"/>
  <mergeCells count="5">
    <mergeCell ref="A16:A22"/>
    <mergeCell ref="A23:A29"/>
    <mergeCell ref="A2:A8"/>
    <mergeCell ref="A9:A15"/>
    <mergeCell ref="B30:D3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B358E-BF25-483C-804E-02F2B81D718A}">
  <dimension ref="A1:C8"/>
  <sheetViews>
    <sheetView topLeftCell="A5" workbookViewId="0">
      <selection activeCell="A8" sqref="A8:C8"/>
    </sheetView>
  </sheetViews>
  <sheetFormatPr defaultColWidth="52" defaultRowHeight="15" x14ac:dyDescent="0.25"/>
  <cols>
    <col min="2" max="3" width="29.140625" customWidth="1"/>
  </cols>
  <sheetData>
    <row r="1" spans="1:3" ht="34.700000000000003" customHeight="1" thickBot="1" x14ac:dyDescent="0.3">
      <c r="A1" s="140" t="s">
        <v>515</v>
      </c>
      <c r="B1" s="141" t="s">
        <v>507</v>
      </c>
      <c r="C1" s="142" t="s">
        <v>508</v>
      </c>
    </row>
    <row r="2" spans="1:3" ht="41.45" customHeight="1" thickBot="1" x14ac:dyDescent="0.3">
      <c r="A2" s="143" t="s">
        <v>509</v>
      </c>
      <c r="B2" s="144" t="s">
        <v>457</v>
      </c>
      <c r="C2" s="145" t="s">
        <v>458</v>
      </c>
    </row>
    <row r="3" spans="1:3" ht="41.45" customHeight="1" thickBot="1" x14ac:dyDescent="0.3">
      <c r="A3" s="143" t="s">
        <v>510</v>
      </c>
      <c r="B3" s="146" t="s">
        <v>459</v>
      </c>
      <c r="C3" s="147" t="s">
        <v>460</v>
      </c>
    </row>
    <row r="4" spans="1:3" ht="41.45" customHeight="1" thickBot="1" x14ac:dyDescent="0.3">
      <c r="A4" s="143" t="s">
        <v>511</v>
      </c>
      <c r="B4" s="144" t="s">
        <v>461</v>
      </c>
      <c r="C4" s="145" t="s">
        <v>462</v>
      </c>
    </row>
    <row r="5" spans="1:3" ht="41.45" customHeight="1" thickBot="1" x14ac:dyDescent="0.3">
      <c r="A5" s="143" t="s">
        <v>513</v>
      </c>
      <c r="B5" s="146" t="s">
        <v>463</v>
      </c>
      <c r="C5" s="147" t="s">
        <v>464</v>
      </c>
    </row>
    <row r="6" spans="1:3" ht="41.45" customHeight="1" thickBot="1" x14ac:dyDescent="0.3">
      <c r="A6" s="143" t="s">
        <v>514</v>
      </c>
      <c r="B6" s="144" t="s">
        <v>465</v>
      </c>
      <c r="C6" s="145" t="s">
        <v>466</v>
      </c>
    </row>
    <row r="7" spans="1:3" ht="41.45" customHeight="1" x14ac:dyDescent="0.25">
      <c r="A7" s="148" t="s">
        <v>512</v>
      </c>
      <c r="B7" s="149" t="s">
        <v>467</v>
      </c>
      <c r="C7" s="150" t="s">
        <v>468</v>
      </c>
    </row>
    <row r="8" spans="1:3" ht="36" customHeight="1" x14ac:dyDescent="0.25">
      <c r="A8" s="228" t="s">
        <v>530</v>
      </c>
      <c r="B8" s="229"/>
      <c r="C8" s="230"/>
    </row>
  </sheetData>
  <sheetProtection algorithmName="SHA-512" hashValue="g+TTQkVjLGMEOlHZj3ts5TLaX1ExLmFcEmBdCNsk9O0MZ4FXLTUL3GRd3kDEJOiyQbOj9PQa/p+QxNtODPZIxg==" saltValue="lXbKNl9W7d/udBRP2GA5bw==" spinCount="100000" sheet="1" objects="1" scenarios="1"/>
  <mergeCells count="1">
    <mergeCell ref="A8:C8"/>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44B2D-41AF-4901-8F0C-F148F15640E2}">
  <sheetPr>
    <tabColor theme="9" tint="0.79998168889431442"/>
  </sheetPr>
  <dimension ref="A1:L53"/>
  <sheetViews>
    <sheetView workbookViewId="0">
      <pane xSplit="2" ySplit="2" topLeftCell="C35" activePane="bottomRight" state="frozen"/>
      <selection activeCell="D25" sqref="D25"/>
      <selection pane="topRight" activeCell="D25" sqref="D25"/>
      <selection pane="bottomLeft" activeCell="D25" sqref="D25"/>
      <selection pane="bottomRight" activeCell="E53" sqref="E53"/>
    </sheetView>
  </sheetViews>
  <sheetFormatPr defaultRowHeight="15" x14ac:dyDescent="0.25"/>
  <cols>
    <col min="1" max="1" width="5.140625" customWidth="1"/>
    <col min="2" max="2" width="46.5703125" bestFit="1" customWidth="1"/>
    <col min="3" max="8" width="18.85546875" customWidth="1"/>
  </cols>
  <sheetData>
    <row r="1" spans="1:8" ht="18.75" x14ac:dyDescent="0.3">
      <c r="A1" s="238"/>
      <c r="B1" s="4"/>
      <c r="C1" s="237" t="s">
        <v>8</v>
      </c>
      <c r="D1" s="237"/>
      <c r="E1" s="237" t="s">
        <v>89</v>
      </c>
      <c r="F1" s="237"/>
      <c r="G1" s="237" t="s">
        <v>90</v>
      </c>
      <c r="H1" s="237"/>
    </row>
    <row r="2" spans="1:8" ht="15.75" x14ac:dyDescent="0.25">
      <c r="A2" s="239"/>
      <c r="B2" s="107" t="s">
        <v>474</v>
      </c>
      <c r="C2" s="119" t="s">
        <v>37</v>
      </c>
      <c r="D2" s="119" t="s">
        <v>17</v>
      </c>
      <c r="E2" s="119" t="s">
        <v>37</v>
      </c>
      <c r="F2" s="119" t="s">
        <v>17</v>
      </c>
      <c r="G2" s="119" t="s">
        <v>37</v>
      </c>
      <c r="H2" s="119" t="s">
        <v>17</v>
      </c>
    </row>
    <row r="3" spans="1:8" x14ac:dyDescent="0.25">
      <c r="A3" s="208" t="s">
        <v>116</v>
      </c>
      <c r="B3" s="123" t="s">
        <v>97</v>
      </c>
      <c r="C3" s="151">
        <v>13965699.219999999</v>
      </c>
      <c r="D3" s="151">
        <v>9597244.6800000016</v>
      </c>
      <c r="E3" s="152">
        <v>11013616.059999999</v>
      </c>
      <c r="F3" s="152">
        <v>9479803.5999999996</v>
      </c>
      <c r="G3" s="152">
        <v>5572240.8800000008</v>
      </c>
      <c r="H3" s="152">
        <v>4383179.76</v>
      </c>
    </row>
    <row r="4" spans="1:8" x14ac:dyDescent="0.25">
      <c r="A4" s="208"/>
      <c r="B4" s="123" t="s">
        <v>98</v>
      </c>
      <c r="C4" s="152">
        <v>557357.04</v>
      </c>
      <c r="D4" s="152">
        <v>410766.28</v>
      </c>
      <c r="E4" s="152">
        <v>1189933.8500000001</v>
      </c>
      <c r="F4" s="152">
        <v>554977.32000000007</v>
      </c>
      <c r="G4" s="152">
        <v>941835.8</v>
      </c>
      <c r="H4" s="152">
        <v>678053.34000000008</v>
      </c>
    </row>
    <row r="5" spans="1:8" x14ac:dyDescent="0.25">
      <c r="A5" s="208"/>
      <c r="B5" s="123" t="s">
        <v>99</v>
      </c>
      <c r="C5" s="151">
        <v>132800878.35999998</v>
      </c>
      <c r="D5" s="151">
        <v>117668216.11000001</v>
      </c>
      <c r="E5" s="152">
        <v>24131595.039999999</v>
      </c>
      <c r="F5" s="152">
        <v>21991149.300000001</v>
      </c>
      <c r="G5" s="152">
        <v>20875352.93</v>
      </c>
      <c r="H5" s="152">
        <v>16335320.549999999</v>
      </c>
    </row>
    <row r="6" spans="1:8" x14ac:dyDescent="0.25">
      <c r="A6" s="208"/>
      <c r="B6" s="123" t="s">
        <v>100</v>
      </c>
      <c r="C6" s="151">
        <v>58719695.649999999</v>
      </c>
      <c r="D6" s="151">
        <v>54049231.599999994</v>
      </c>
      <c r="E6" s="152">
        <v>21902097.16</v>
      </c>
      <c r="F6" s="152">
        <v>16254422.35</v>
      </c>
      <c r="G6" s="152">
        <v>53799712.039999999</v>
      </c>
      <c r="H6" s="152">
        <v>45123434.979999997</v>
      </c>
    </row>
    <row r="7" spans="1:8" x14ac:dyDescent="0.25">
      <c r="A7" s="208"/>
      <c r="B7" s="123" t="s">
        <v>101</v>
      </c>
      <c r="C7" s="151">
        <v>34490131.300000004</v>
      </c>
      <c r="D7" s="151">
        <v>26701652.469999995</v>
      </c>
      <c r="E7" s="152">
        <v>16661361.76</v>
      </c>
      <c r="F7" s="152">
        <v>14618452.08</v>
      </c>
      <c r="G7" s="152">
        <v>21144363.809999995</v>
      </c>
      <c r="H7" s="152">
        <v>17472036.030000001</v>
      </c>
    </row>
    <row r="8" spans="1:8" x14ac:dyDescent="0.25">
      <c r="A8" s="208"/>
      <c r="B8" s="123" t="s">
        <v>102</v>
      </c>
      <c r="C8" s="151">
        <v>8594589.8899999987</v>
      </c>
      <c r="D8" s="151">
        <v>6486098.9099999992</v>
      </c>
      <c r="E8" s="152">
        <v>8801500.4700000007</v>
      </c>
      <c r="F8" s="152">
        <v>6561693.2100000009</v>
      </c>
      <c r="G8" s="152">
        <v>51126333.899999991</v>
      </c>
      <c r="H8" s="152">
        <v>49058297.889999993</v>
      </c>
    </row>
    <row r="9" spans="1:8" x14ac:dyDescent="0.25">
      <c r="A9" s="208"/>
      <c r="B9" s="123" t="s">
        <v>103</v>
      </c>
      <c r="C9" s="151">
        <v>6006003.3600000003</v>
      </c>
      <c r="D9" s="151">
        <v>5641120.4900000002</v>
      </c>
      <c r="E9" s="152">
        <v>23439306.850000001</v>
      </c>
      <c r="F9" s="152">
        <v>21706721.290000003</v>
      </c>
      <c r="G9" s="152">
        <v>5398227.959999999</v>
      </c>
      <c r="H9" s="152">
        <v>4932295.0299999993</v>
      </c>
    </row>
    <row r="10" spans="1:8" x14ac:dyDescent="0.25">
      <c r="A10" s="208"/>
      <c r="B10" s="123" t="s">
        <v>104</v>
      </c>
      <c r="C10" s="153">
        <v>12772641.259999998</v>
      </c>
      <c r="D10" s="154">
        <v>6847014.9000000004</v>
      </c>
      <c r="E10" s="152">
        <v>49278770.790000007</v>
      </c>
      <c r="F10" s="152">
        <v>41608583.509999998</v>
      </c>
      <c r="G10" s="152">
        <v>15640660.029999999</v>
      </c>
      <c r="H10" s="152">
        <v>12254442.810000002</v>
      </c>
    </row>
    <row r="11" spans="1:8" x14ac:dyDescent="0.25">
      <c r="A11" s="208"/>
      <c r="B11" s="123" t="s">
        <v>105</v>
      </c>
      <c r="C11" s="151">
        <v>947740.11</v>
      </c>
      <c r="D11" s="151">
        <v>947700.87</v>
      </c>
      <c r="E11" s="152">
        <v>3788585.78</v>
      </c>
      <c r="F11" s="152">
        <v>2725934.6300000004</v>
      </c>
      <c r="G11" s="152">
        <v>2425659.23</v>
      </c>
      <c r="H11" s="152">
        <v>2050745.33</v>
      </c>
    </row>
    <row r="12" spans="1:8" x14ac:dyDescent="0.25">
      <c r="A12" s="208"/>
      <c r="B12" s="123" t="s">
        <v>106</v>
      </c>
      <c r="C12" s="151">
        <v>722695.65999999992</v>
      </c>
      <c r="D12" s="151">
        <v>673649.8</v>
      </c>
      <c r="E12" s="152">
        <v>3189240.3600000003</v>
      </c>
      <c r="F12" s="152">
        <v>3117060.52</v>
      </c>
      <c r="G12" s="152">
        <v>1611535.5099999998</v>
      </c>
      <c r="H12" s="152">
        <v>1166612.3999999997</v>
      </c>
    </row>
    <row r="13" spans="1:8" x14ac:dyDescent="0.25">
      <c r="A13" s="208"/>
      <c r="B13" s="155" t="s">
        <v>480</v>
      </c>
      <c r="C13" s="156">
        <f>SUM(C3:C12)</f>
        <v>269577431.85000002</v>
      </c>
      <c r="D13" s="156">
        <f>SUM(D3:D12)</f>
        <v>229022696.11000004</v>
      </c>
      <c r="E13" s="156">
        <f t="shared" ref="E13:H13" si="0">SUM(E3:E12)</f>
        <v>163396008.12000003</v>
      </c>
      <c r="F13" s="156">
        <f t="shared" si="0"/>
        <v>138618797.81</v>
      </c>
      <c r="G13" s="156">
        <f t="shared" si="0"/>
        <v>178535922.09</v>
      </c>
      <c r="H13" s="156">
        <f t="shared" si="0"/>
        <v>153454418.12</v>
      </c>
    </row>
    <row r="14" spans="1:8" x14ac:dyDescent="0.25">
      <c r="A14" s="208" t="s">
        <v>117</v>
      </c>
      <c r="B14" s="123" t="s">
        <v>97</v>
      </c>
      <c r="C14" s="151">
        <v>5244351.8899999997</v>
      </c>
      <c r="D14" s="151">
        <v>3526926.3099999996</v>
      </c>
      <c r="E14" s="151">
        <v>5375525.1499999994</v>
      </c>
      <c r="F14" s="151">
        <v>3208164.4</v>
      </c>
      <c r="G14" s="151">
        <v>2956838.8699999996</v>
      </c>
      <c r="H14" s="151">
        <v>1659048.5699999998</v>
      </c>
    </row>
    <row r="15" spans="1:8" x14ac:dyDescent="0.25">
      <c r="A15" s="208"/>
      <c r="B15" s="123" t="s">
        <v>99</v>
      </c>
      <c r="C15" s="151">
        <v>28317908.52</v>
      </c>
      <c r="D15" s="151">
        <v>17877346.870000001</v>
      </c>
      <c r="E15" s="151">
        <v>12247877.329999998</v>
      </c>
      <c r="F15" s="151">
        <v>10265239.41</v>
      </c>
      <c r="G15" s="151">
        <v>1902635.0999999999</v>
      </c>
      <c r="H15" s="151">
        <v>1489989.62</v>
      </c>
    </row>
    <row r="16" spans="1:8" x14ac:dyDescent="0.25">
      <c r="A16" s="208"/>
      <c r="B16" s="123" t="s">
        <v>100</v>
      </c>
      <c r="C16" s="151">
        <v>31808873.75</v>
      </c>
      <c r="D16" s="151">
        <v>26474633.979999997</v>
      </c>
      <c r="E16" s="151">
        <v>15154761.750000002</v>
      </c>
      <c r="F16" s="151">
        <v>10222712.51</v>
      </c>
      <c r="G16" s="151">
        <v>34167588.150000006</v>
      </c>
      <c r="H16" s="151">
        <v>25941073.539999999</v>
      </c>
    </row>
    <row r="17" spans="1:12" x14ac:dyDescent="0.25">
      <c r="A17" s="208"/>
      <c r="B17" s="123" t="s">
        <v>102</v>
      </c>
      <c r="C17" s="151">
        <v>8013365.4199999999</v>
      </c>
      <c r="D17" s="151">
        <v>5391911.9199999999</v>
      </c>
      <c r="E17" s="151">
        <v>4638831.9399999995</v>
      </c>
      <c r="F17" s="151">
        <v>2268492.48</v>
      </c>
      <c r="G17" s="151">
        <v>20397594.259999998</v>
      </c>
      <c r="H17" s="151">
        <v>18620883.630000003</v>
      </c>
    </row>
    <row r="18" spans="1:12" x14ac:dyDescent="0.25">
      <c r="A18" s="208"/>
      <c r="B18" s="123" t="s">
        <v>103</v>
      </c>
      <c r="C18" s="151">
        <v>3157937.54</v>
      </c>
      <c r="D18" s="151">
        <v>2062161.74</v>
      </c>
      <c r="E18" s="151">
        <v>15573358.939999999</v>
      </c>
      <c r="F18" s="151">
        <v>12361060.960000001</v>
      </c>
      <c r="G18" s="151">
        <v>3271549.7600000002</v>
      </c>
      <c r="H18" s="151">
        <v>2421279.54</v>
      </c>
    </row>
    <row r="19" spans="1:12" x14ac:dyDescent="0.25">
      <c r="A19" s="208"/>
      <c r="B19" s="123" t="s">
        <v>108</v>
      </c>
      <c r="C19" s="151">
        <v>3077006.3800000004</v>
      </c>
      <c r="D19" s="151">
        <v>2003535.22</v>
      </c>
      <c r="E19" s="151">
        <v>10714318.210000001</v>
      </c>
      <c r="F19" s="151">
        <v>8500172.3199999984</v>
      </c>
      <c r="G19" s="151">
        <v>5598410.7499999991</v>
      </c>
      <c r="H19" s="151">
        <v>2170062.7400000002</v>
      </c>
    </row>
    <row r="20" spans="1:12" x14ac:dyDescent="0.25">
      <c r="A20" s="208"/>
      <c r="B20" s="123" t="s">
        <v>109</v>
      </c>
      <c r="C20" s="151">
        <v>2971955.01</v>
      </c>
      <c r="D20" s="151">
        <v>2073044.45</v>
      </c>
      <c r="E20" s="151">
        <v>9384394.1099999994</v>
      </c>
      <c r="F20" s="151">
        <v>8891121.049999997</v>
      </c>
      <c r="G20" s="151">
        <v>6451076.6799999988</v>
      </c>
      <c r="H20" s="151">
        <v>4183622.82</v>
      </c>
    </row>
    <row r="21" spans="1:12" x14ac:dyDescent="0.25">
      <c r="A21" s="208"/>
      <c r="B21" s="123" t="s">
        <v>105</v>
      </c>
      <c r="C21" s="151">
        <v>543523.05000000005</v>
      </c>
      <c r="D21" s="151">
        <v>284250</v>
      </c>
      <c r="E21" s="151">
        <v>1059136.4500000002</v>
      </c>
      <c r="F21" s="151">
        <v>243452.92</v>
      </c>
      <c r="G21" s="151">
        <v>1084155.6299999999</v>
      </c>
      <c r="H21" s="151">
        <v>519458.50999999995</v>
      </c>
    </row>
    <row r="22" spans="1:12" x14ac:dyDescent="0.25">
      <c r="A22" s="208"/>
      <c r="B22" s="123" t="s">
        <v>53</v>
      </c>
      <c r="C22" s="151">
        <v>29350908.549999997</v>
      </c>
      <c r="D22" s="151">
        <v>25204165.09</v>
      </c>
      <c r="E22" s="151">
        <v>3896309.9200000004</v>
      </c>
      <c r="F22" s="151">
        <v>2805926.7200000007</v>
      </c>
      <c r="G22" s="151">
        <v>5548983.4399999985</v>
      </c>
      <c r="H22" s="151">
        <v>1761433.78</v>
      </c>
    </row>
    <row r="23" spans="1:12" x14ac:dyDescent="0.25">
      <c r="A23" s="208"/>
      <c r="B23" s="123" t="s">
        <v>106</v>
      </c>
      <c r="C23" s="151">
        <v>5566511.46</v>
      </c>
      <c r="D23" s="151">
        <v>2528137.17</v>
      </c>
      <c r="E23" s="151">
        <v>592417.88</v>
      </c>
      <c r="F23" s="151">
        <v>295725.96000000002</v>
      </c>
      <c r="G23" s="151">
        <v>987319.47000000009</v>
      </c>
      <c r="H23" s="151">
        <v>760213.22000000009</v>
      </c>
    </row>
    <row r="24" spans="1:12" x14ac:dyDescent="0.25">
      <c r="A24" s="208"/>
      <c r="B24" s="155" t="s">
        <v>480</v>
      </c>
      <c r="C24" s="156">
        <f>SUM(C14:C23)</f>
        <v>118052341.56999999</v>
      </c>
      <c r="D24" s="156">
        <f>SUM(D14:D23)</f>
        <v>87426112.75</v>
      </c>
      <c r="E24" s="156">
        <f t="shared" ref="E24:H24" si="1">SUM(E14:E23)</f>
        <v>78636931.679999992</v>
      </c>
      <c r="F24" s="156">
        <f t="shared" si="1"/>
        <v>59062068.730000004</v>
      </c>
      <c r="G24" s="156">
        <f t="shared" si="1"/>
        <v>82366152.109999985</v>
      </c>
      <c r="H24" s="156">
        <f t="shared" si="1"/>
        <v>59527065.969999999</v>
      </c>
    </row>
    <row r="25" spans="1:12" ht="15" customHeight="1" x14ac:dyDescent="0.25">
      <c r="A25" s="208" t="s">
        <v>118</v>
      </c>
      <c r="B25" s="123" t="s">
        <v>97</v>
      </c>
      <c r="C25" s="151">
        <v>9067912.6500000004</v>
      </c>
      <c r="D25" s="151">
        <v>2850229.99</v>
      </c>
      <c r="E25" s="152">
        <v>15055231.029999999</v>
      </c>
      <c r="F25" s="152">
        <v>6892661.8900000015</v>
      </c>
      <c r="G25" s="152">
        <v>7304305.2799999993</v>
      </c>
      <c r="H25" s="152">
        <v>1267391.9000000001</v>
      </c>
    </row>
    <row r="26" spans="1:12" x14ac:dyDescent="0.25">
      <c r="A26" s="208"/>
      <c r="B26" s="123" t="s">
        <v>111</v>
      </c>
      <c r="C26" s="151">
        <v>77585322.080000013</v>
      </c>
      <c r="D26" s="151">
        <v>24076400.490000002</v>
      </c>
      <c r="E26" s="152">
        <v>58120440.210000001</v>
      </c>
      <c r="F26" s="152">
        <v>42868344.769999996</v>
      </c>
      <c r="G26" s="152">
        <v>13721699.369999999</v>
      </c>
      <c r="H26" s="152">
        <v>2986759.07</v>
      </c>
      <c r="L26" t="s">
        <v>94</v>
      </c>
    </row>
    <row r="27" spans="1:12" x14ac:dyDescent="0.25">
      <c r="A27" s="208"/>
      <c r="B27" s="123" t="s">
        <v>100</v>
      </c>
      <c r="C27" s="151">
        <v>44665146.340000004</v>
      </c>
      <c r="D27" s="151">
        <v>29698014.310000002</v>
      </c>
      <c r="E27" s="152">
        <v>25953472.039999999</v>
      </c>
      <c r="F27" s="152">
        <v>3918725.46</v>
      </c>
      <c r="G27" s="152">
        <v>86271794.61999999</v>
      </c>
      <c r="H27" s="152">
        <v>50958349.170000009</v>
      </c>
    </row>
    <row r="28" spans="1:12" x14ac:dyDescent="0.25">
      <c r="A28" s="208"/>
      <c r="B28" s="123" t="s">
        <v>102</v>
      </c>
      <c r="C28" s="151">
        <v>19091197.07</v>
      </c>
      <c r="D28" s="151">
        <v>4762003.9000000004</v>
      </c>
      <c r="E28" s="152">
        <v>8686924.5299999993</v>
      </c>
      <c r="F28" s="152">
        <v>1595302.14</v>
      </c>
      <c r="G28" s="152">
        <v>41804552.180000007</v>
      </c>
      <c r="H28" s="152">
        <v>32970828.469999999</v>
      </c>
    </row>
    <row r="29" spans="1:12" x14ac:dyDescent="0.25">
      <c r="A29" s="208"/>
      <c r="B29" s="123" t="s">
        <v>103</v>
      </c>
      <c r="C29" s="151">
        <v>5342797</v>
      </c>
      <c r="D29" s="151">
        <v>1821365.85</v>
      </c>
      <c r="E29" s="152">
        <v>14877755.949999999</v>
      </c>
      <c r="F29" s="152">
        <v>12552747.829999998</v>
      </c>
      <c r="G29" s="152">
        <v>10396986.539999999</v>
      </c>
      <c r="H29" s="152">
        <v>2868656.37</v>
      </c>
    </row>
    <row r="30" spans="1:12" x14ac:dyDescent="0.25">
      <c r="A30" s="208"/>
      <c r="B30" s="123" t="s">
        <v>108</v>
      </c>
      <c r="C30" s="151">
        <v>3566852.4400000004</v>
      </c>
      <c r="D30" s="151">
        <v>644431.65999999992</v>
      </c>
      <c r="E30" s="152">
        <v>39804541.539999999</v>
      </c>
      <c r="F30" s="152">
        <v>30864666.629999995</v>
      </c>
      <c r="G30" s="152">
        <v>13365401.57</v>
      </c>
      <c r="H30" s="152">
        <v>6431350.54</v>
      </c>
    </row>
    <row r="31" spans="1:12" x14ac:dyDescent="0.25">
      <c r="A31" s="208"/>
      <c r="B31" s="123" t="s">
        <v>109</v>
      </c>
      <c r="C31" s="151">
        <v>2773671</v>
      </c>
      <c r="D31" s="151">
        <v>697288.72</v>
      </c>
      <c r="E31" s="152">
        <v>7563505.2300000004</v>
      </c>
      <c r="F31" s="152">
        <v>6393810.6300000008</v>
      </c>
      <c r="G31" s="152">
        <v>17305792.210000001</v>
      </c>
      <c r="H31" s="152">
        <v>6296038.9400000013</v>
      </c>
    </row>
    <row r="32" spans="1:12" x14ac:dyDescent="0.25">
      <c r="A32" s="208"/>
      <c r="B32" s="123" t="s">
        <v>112</v>
      </c>
      <c r="C32" s="151">
        <v>1449965</v>
      </c>
      <c r="D32" s="151">
        <v>1449965</v>
      </c>
      <c r="E32" s="152">
        <v>656069.05999999994</v>
      </c>
      <c r="F32" s="152">
        <v>461427.20000000001</v>
      </c>
      <c r="G32" s="152">
        <v>250000</v>
      </c>
      <c r="H32" s="152">
        <v>81000</v>
      </c>
    </row>
    <row r="33" spans="1:11" x14ac:dyDescent="0.25">
      <c r="A33" s="208"/>
      <c r="B33" s="123" t="s">
        <v>53</v>
      </c>
      <c r="C33" s="151">
        <v>45749834.490000002</v>
      </c>
      <c r="D33" s="151">
        <v>18378512.879999999</v>
      </c>
      <c r="E33" s="152">
        <v>4520658.0100000007</v>
      </c>
      <c r="F33" s="152">
        <v>1677775.2300000002</v>
      </c>
      <c r="G33" s="152">
        <v>17475778.370000001</v>
      </c>
      <c r="H33" s="152">
        <v>6844879.1900000004</v>
      </c>
    </row>
    <row r="34" spans="1:11" x14ac:dyDescent="0.25">
      <c r="A34" s="208"/>
      <c r="B34" s="123" t="s">
        <v>106</v>
      </c>
      <c r="C34" s="151">
        <v>3255464.14</v>
      </c>
      <c r="D34" s="151">
        <v>1536141.24</v>
      </c>
      <c r="E34" s="152">
        <v>12679230.48</v>
      </c>
      <c r="F34" s="152">
        <v>6437382.6000000006</v>
      </c>
      <c r="G34" s="152">
        <v>6162666.7300000004</v>
      </c>
      <c r="H34" s="152">
        <v>2069306.5</v>
      </c>
    </row>
    <row r="35" spans="1:11" x14ac:dyDescent="0.25">
      <c r="A35" s="208"/>
      <c r="B35" s="155" t="s">
        <v>480</v>
      </c>
      <c r="C35" s="156">
        <f>SUM(C25:C34)</f>
        <v>212548162.21000001</v>
      </c>
      <c r="D35" s="156">
        <f>SUM(D25:D34)</f>
        <v>85914354.039999992</v>
      </c>
      <c r="E35" s="156">
        <f t="shared" ref="E35:H35" si="2">SUM(E25:E34)</f>
        <v>187917828.07999998</v>
      </c>
      <c r="F35" s="156">
        <f t="shared" si="2"/>
        <v>113662844.38</v>
      </c>
      <c r="G35" s="156">
        <f t="shared" si="2"/>
        <v>214058976.86999997</v>
      </c>
      <c r="H35" s="156">
        <f t="shared" si="2"/>
        <v>112774560.15000002</v>
      </c>
    </row>
    <row r="36" spans="1:11" ht="15" customHeight="1" x14ac:dyDescent="0.25">
      <c r="A36" s="208" t="s">
        <v>529</v>
      </c>
      <c r="B36" s="123" t="s">
        <v>97</v>
      </c>
      <c r="C36" s="151">
        <v>5697176.1100000003</v>
      </c>
      <c r="D36" s="151">
        <v>330408.40000000002</v>
      </c>
      <c r="E36" s="151">
        <v>10281210.51</v>
      </c>
      <c r="F36" s="151">
        <v>3908008.0399999996</v>
      </c>
      <c r="G36" s="157">
        <v>7135283.4000000004</v>
      </c>
      <c r="H36" s="157">
        <v>19230.940000000002</v>
      </c>
    </row>
    <row r="37" spans="1:11" x14ac:dyDescent="0.25">
      <c r="A37" s="208"/>
      <c r="B37" s="123" t="s">
        <v>111</v>
      </c>
      <c r="C37" s="151">
        <v>19608740.32</v>
      </c>
      <c r="D37" s="151">
        <v>1743035.86</v>
      </c>
      <c r="E37" s="151">
        <v>32224529.580000002</v>
      </c>
      <c r="F37" s="151">
        <v>8372840.8600000003</v>
      </c>
      <c r="G37" s="157">
        <v>38526780.93</v>
      </c>
      <c r="H37" s="157">
        <v>204119.1</v>
      </c>
    </row>
    <row r="38" spans="1:11" x14ac:dyDescent="0.25">
      <c r="A38" s="208"/>
      <c r="B38" s="123" t="s">
        <v>100</v>
      </c>
      <c r="C38" s="151">
        <v>36221755.810000002</v>
      </c>
      <c r="D38" s="151">
        <v>7553967.209999999</v>
      </c>
      <c r="E38" s="151">
        <v>4758143.6899999995</v>
      </c>
      <c r="F38" s="151">
        <v>495434.20999999996</v>
      </c>
      <c r="G38" s="157">
        <v>38501301.990000002</v>
      </c>
      <c r="H38" s="157">
        <v>19707247.280000001</v>
      </c>
    </row>
    <row r="39" spans="1:11" x14ac:dyDescent="0.25">
      <c r="A39" s="208"/>
      <c r="B39" s="123" t="s">
        <v>102</v>
      </c>
      <c r="C39" s="151">
        <v>8266386.46</v>
      </c>
      <c r="D39" s="151">
        <v>0</v>
      </c>
      <c r="E39" s="151">
        <v>1346591.12</v>
      </c>
      <c r="F39" s="151">
        <v>40747.32</v>
      </c>
      <c r="G39" s="158">
        <v>67773150.579999998</v>
      </c>
      <c r="H39" s="157">
        <v>48840338.979999997</v>
      </c>
    </row>
    <row r="40" spans="1:11" x14ac:dyDescent="0.25">
      <c r="A40" s="208"/>
      <c r="B40" s="123" t="s">
        <v>103</v>
      </c>
      <c r="C40" s="151">
        <v>3089789</v>
      </c>
      <c r="D40" s="151">
        <v>0</v>
      </c>
      <c r="E40" s="151">
        <v>14644364.639999999</v>
      </c>
      <c r="F40" s="151">
        <v>5607001.5499999998</v>
      </c>
      <c r="G40" s="157">
        <v>5415027.8399999999</v>
      </c>
      <c r="H40" s="157">
        <v>17413</v>
      </c>
    </row>
    <row r="41" spans="1:11" x14ac:dyDescent="0.25">
      <c r="A41" s="208"/>
      <c r="B41" s="123" t="s">
        <v>108</v>
      </c>
      <c r="C41" s="151">
        <v>2391733.0499999998</v>
      </c>
      <c r="D41" s="151">
        <v>0</v>
      </c>
      <c r="E41" s="151">
        <v>39920975.390000001</v>
      </c>
      <c r="F41" s="151">
        <v>8899707.9900000002</v>
      </c>
      <c r="G41" s="157">
        <v>5791112.4400000004</v>
      </c>
      <c r="H41" s="157">
        <v>812012.94000000006</v>
      </c>
      <c r="K41" t="s">
        <v>94</v>
      </c>
    </row>
    <row r="42" spans="1:11" x14ac:dyDescent="0.25">
      <c r="A42" s="208"/>
      <c r="B42" s="123" t="s">
        <v>109</v>
      </c>
      <c r="C42" s="151">
        <v>916335.95</v>
      </c>
      <c r="D42" s="151">
        <v>0</v>
      </c>
      <c r="E42" s="151">
        <v>10943034.239999998</v>
      </c>
      <c r="F42" s="151">
        <v>3689850.51</v>
      </c>
      <c r="G42" s="157">
        <v>11770153.439999999</v>
      </c>
      <c r="H42" s="157">
        <v>0</v>
      </c>
    </row>
    <row r="43" spans="1:11" x14ac:dyDescent="0.25">
      <c r="A43" s="208"/>
      <c r="B43" s="123" t="s">
        <v>112</v>
      </c>
      <c r="C43" s="151">
        <v>916732</v>
      </c>
      <c r="D43" s="151">
        <v>916731.98</v>
      </c>
      <c r="E43" s="151">
        <v>461507.97</v>
      </c>
      <c r="F43" s="151">
        <v>0</v>
      </c>
      <c r="G43" s="157">
        <v>28209.01</v>
      </c>
      <c r="H43" s="157">
        <v>0</v>
      </c>
      <c r="K43" t="s">
        <v>94</v>
      </c>
    </row>
    <row r="44" spans="1:11" x14ac:dyDescent="0.25">
      <c r="A44" s="208"/>
      <c r="B44" s="123" t="s">
        <v>53</v>
      </c>
      <c r="C44" s="151">
        <v>8689447.3499999996</v>
      </c>
      <c r="D44" s="151">
        <v>682303.34</v>
      </c>
      <c r="E44" s="151">
        <v>3251538.54</v>
      </c>
      <c r="F44" s="151">
        <v>1995121.59</v>
      </c>
      <c r="G44" s="157">
        <v>2420417.06</v>
      </c>
      <c r="H44" s="157">
        <v>356816.41000000003</v>
      </c>
    </row>
    <row r="45" spans="1:11" x14ac:dyDescent="0.25">
      <c r="A45" s="208"/>
      <c r="B45" s="123" t="s">
        <v>106</v>
      </c>
      <c r="C45" s="151">
        <v>5638429.8399999999</v>
      </c>
      <c r="D45" s="151">
        <v>0</v>
      </c>
      <c r="E45" s="151">
        <v>990472.52</v>
      </c>
      <c r="F45" s="151">
        <v>4696.41</v>
      </c>
      <c r="G45" s="151">
        <v>4458572.3900000006</v>
      </c>
      <c r="H45" s="151">
        <v>215211.59</v>
      </c>
    </row>
    <row r="46" spans="1:11" x14ac:dyDescent="0.25">
      <c r="A46" s="208"/>
      <c r="B46" s="155" t="s">
        <v>480</v>
      </c>
      <c r="C46" s="156">
        <f>SUM(C36:C45)</f>
        <v>91436525.890000001</v>
      </c>
      <c r="D46" s="156">
        <f>SUM(D36:D45)</f>
        <v>11226446.789999999</v>
      </c>
      <c r="E46" s="156">
        <f t="shared" ref="E46:H46" si="3">SUM(E36:E45)</f>
        <v>118822368.2</v>
      </c>
      <c r="F46" s="156">
        <f t="shared" si="3"/>
        <v>33013408.479999997</v>
      </c>
      <c r="G46" s="156">
        <f t="shared" si="3"/>
        <v>181820009.07999998</v>
      </c>
      <c r="H46" s="156">
        <f t="shared" si="3"/>
        <v>70172390.239999995</v>
      </c>
    </row>
    <row r="47" spans="1:11" ht="15" customHeight="1" x14ac:dyDescent="0.25">
      <c r="A47" s="215"/>
      <c r="B47" s="231" t="s">
        <v>525</v>
      </c>
      <c r="C47" s="232"/>
      <c r="D47" s="232"/>
      <c r="E47" s="232"/>
      <c r="F47" s="232"/>
      <c r="G47" s="232"/>
      <c r="H47" s="233"/>
    </row>
    <row r="48" spans="1:11" ht="19.5" customHeight="1" x14ac:dyDescent="0.25">
      <c r="A48" s="216"/>
      <c r="B48" s="234"/>
      <c r="C48" s="235"/>
      <c r="D48" s="235"/>
      <c r="E48" s="235"/>
      <c r="F48" s="235"/>
      <c r="G48" s="235"/>
      <c r="H48" s="236"/>
    </row>
    <row r="49" spans="1:8" x14ac:dyDescent="0.25">
      <c r="A49" s="26"/>
      <c r="B49" s="26"/>
      <c r="C49" s="26"/>
      <c r="D49" s="26"/>
      <c r="E49" s="26"/>
      <c r="F49" s="26"/>
      <c r="G49" s="26"/>
      <c r="H49" s="26"/>
    </row>
    <row r="50" spans="1:8" x14ac:dyDescent="0.25">
      <c r="A50" s="21"/>
      <c r="B50" s="21"/>
      <c r="C50" s="21"/>
      <c r="D50" s="21"/>
      <c r="E50" s="21"/>
      <c r="F50" s="21"/>
      <c r="G50" s="21"/>
      <c r="H50" s="21"/>
    </row>
    <row r="51" spans="1:8" x14ac:dyDescent="0.25">
      <c r="A51" s="21"/>
      <c r="B51" s="21"/>
      <c r="C51" s="21"/>
      <c r="D51" s="21"/>
      <c r="E51" s="21"/>
      <c r="F51" s="21"/>
      <c r="G51" s="21"/>
      <c r="H51" s="21"/>
    </row>
    <row r="52" spans="1:8" x14ac:dyDescent="0.25">
      <c r="A52" s="21"/>
      <c r="B52" s="21"/>
      <c r="C52" s="21"/>
      <c r="D52" s="21"/>
      <c r="E52" s="21"/>
      <c r="F52" s="21"/>
      <c r="G52" s="21"/>
      <c r="H52" s="21"/>
    </row>
    <row r="53" spans="1:8" x14ac:dyDescent="0.25">
      <c r="A53" s="21"/>
      <c r="B53" s="21"/>
      <c r="C53" s="21"/>
      <c r="D53" s="21"/>
      <c r="E53" s="21"/>
      <c r="F53" s="21"/>
      <c r="G53" s="21"/>
      <c r="H53" s="21"/>
    </row>
  </sheetData>
  <sheetProtection algorithmName="SHA-512" hashValue="cy9nBEYMmKmzg365Gc5+2P+n1rTH1hrdrWLbC21jzj00JCMIeLbTillp4HlZNLG8831OfNJIXEQO72+Cu4BgCQ==" saltValue="ngjNKPDRhA8OtK+sjBdFyg==" spinCount="100000" sheet="1" objects="1" scenarios="1"/>
  <mergeCells count="10">
    <mergeCell ref="B47:H48"/>
    <mergeCell ref="A36:A46"/>
    <mergeCell ref="C1:D1"/>
    <mergeCell ref="E1:F1"/>
    <mergeCell ref="G1:H1"/>
    <mergeCell ref="A3:A13"/>
    <mergeCell ref="A14:A24"/>
    <mergeCell ref="A25:A35"/>
    <mergeCell ref="A47:A48"/>
    <mergeCell ref="A1:A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F8DD3-EAD2-408B-82EB-A950CC7CD8C7}">
  <sheetPr>
    <tabColor theme="9" tint="0.79998168889431442"/>
    <pageSetUpPr fitToPage="1"/>
  </sheetPr>
  <dimension ref="A1:M366"/>
  <sheetViews>
    <sheetView topLeftCell="A346" workbookViewId="0">
      <pane xSplit="7" topLeftCell="J1" activePane="topRight" state="frozen"/>
      <selection activeCell="A334" sqref="A334"/>
      <selection pane="topRight" activeCell="F372" sqref="F372"/>
    </sheetView>
  </sheetViews>
  <sheetFormatPr defaultRowHeight="15" x14ac:dyDescent="0.25"/>
  <cols>
    <col min="2" max="2" width="25.5703125" customWidth="1"/>
    <col min="3" max="3" width="15.85546875" customWidth="1"/>
    <col min="5" max="5" width="12.5703125" bestFit="1" customWidth="1"/>
    <col min="6" max="6" width="68.28515625" customWidth="1"/>
    <col min="7" max="7" width="22.85546875" customWidth="1"/>
    <col min="8" max="8" width="20.85546875" customWidth="1"/>
    <col min="9" max="9" width="21.85546875" customWidth="1"/>
    <col min="10" max="10" width="30.85546875" bestFit="1" customWidth="1"/>
    <col min="11" max="11" width="31.42578125" bestFit="1" customWidth="1"/>
    <col min="12" max="13" width="22.140625" customWidth="1"/>
  </cols>
  <sheetData>
    <row r="1" spans="1:13" s="159" customFormat="1" ht="47.25" x14ac:dyDescent="0.25">
      <c r="A1" s="136" t="s">
        <v>119</v>
      </c>
      <c r="B1" s="136" t="s">
        <v>120</v>
      </c>
      <c r="C1" s="136" t="s">
        <v>121</v>
      </c>
      <c r="D1" s="136" t="s">
        <v>89</v>
      </c>
      <c r="E1" s="136" t="s">
        <v>122</v>
      </c>
      <c r="F1" s="136" t="s">
        <v>21</v>
      </c>
      <c r="G1" s="136" t="s">
        <v>475</v>
      </c>
      <c r="H1" s="136" t="s">
        <v>476</v>
      </c>
      <c r="I1" s="136" t="s">
        <v>477</v>
      </c>
      <c r="J1" s="136" t="s">
        <v>123</v>
      </c>
      <c r="K1" s="136" t="s">
        <v>124</v>
      </c>
      <c r="L1" s="136" t="s">
        <v>478</v>
      </c>
      <c r="M1" s="136" t="s">
        <v>479</v>
      </c>
    </row>
    <row r="2" spans="1:13" x14ac:dyDescent="0.25">
      <c r="A2" s="37" t="s">
        <v>125</v>
      </c>
      <c r="B2" s="43" t="s">
        <v>126</v>
      </c>
      <c r="C2" s="47">
        <v>2023</v>
      </c>
      <c r="D2" s="49" t="s">
        <v>127</v>
      </c>
      <c r="E2" s="49" t="s">
        <v>8</v>
      </c>
      <c r="F2" s="49" t="s">
        <v>128</v>
      </c>
      <c r="G2" s="53">
        <v>8422162.8399999999</v>
      </c>
      <c r="H2" s="53">
        <v>8422162.8399999999</v>
      </c>
      <c r="I2" s="53">
        <v>7226904.8399999999</v>
      </c>
      <c r="J2" s="54">
        <v>0</v>
      </c>
      <c r="K2" s="54">
        <f t="shared" ref="K2:K65" si="0">SUM(G2-I2)</f>
        <v>1195258</v>
      </c>
      <c r="L2" s="56">
        <f>H2/G2</f>
        <v>1</v>
      </c>
      <c r="M2" s="38">
        <f>I2/G2</f>
        <v>0.85808182260223309</v>
      </c>
    </row>
    <row r="3" spans="1:13" x14ac:dyDescent="0.25">
      <c r="A3" s="37" t="s">
        <v>125</v>
      </c>
      <c r="B3" s="43" t="s">
        <v>126</v>
      </c>
      <c r="C3" s="47">
        <v>2023</v>
      </c>
      <c r="D3" s="49" t="s">
        <v>129</v>
      </c>
      <c r="E3" s="49" t="s">
        <v>8</v>
      </c>
      <c r="F3" s="49" t="s">
        <v>130</v>
      </c>
      <c r="G3" s="53">
        <v>3265736.61</v>
      </c>
      <c r="H3" s="53">
        <v>3265736.6100000003</v>
      </c>
      <c r="I3" s="53">
        <v>3107028.87</v>
      </c>
      <c r="J3" s="54">
        <v>0</v>
      </c>
      <c r="K3" s="54">
        <f t="shared" si="0"/>
        <v>158707.73999999976</v>
      </c>
      <c r="L3" s="56">
        <f t="shared" ref="L3:L66" si="1">H3/G3</f>
        <v>1.0000000000000002</v>
      </c>
      <c r="M3" s="38">
        <f t="shared" ref="M3:M66" si="2">I3/G3</f>
        <v>0.95140216160910795</v>
      </c>
    </row>
    <row r="4" spans="1:13" x14ac:dyDescent="0.25">
      <c r="A4" s="37" t="s">
        <v>125</v>
      </c>
      <c r="B4" s="43" t="s">
        <v>126</v>
      </c>
      <c r="C4" s="47">
        <v>2023</v>
      </c>
      <c r="D4" s="49" t="s">
        <v>131</v>
      </c>
      <c r="E4" s="49" t="s">
        <v>8</v>
      </c>
      <c r="F4" s="49" t="s">
        <v>132</v>
      </c>
      <c r="G4" s="53">
        <v>6158246.1799999997</v>
      </c>
      <c r="H4" s="53">
        <v>6158246.1799999997</v>
      </c>
      <c r="I4" s="53">
        <v>5872417.96</v>
      </c>
      <c r="J4" s="54">
        <v>0</v>
      </c>
      <c r="K4" s="54">
        <f t="shared" si="0"/>
        <v>285828.21999999974</v>
      </c>
      <c r="L4" s="56">
        <f t="shared" si="1"/>
        <v>1</v>
      </c>
      <c r="M4" s="38">
        <f t="shared" si="2"/>
        <v>0.95358610038548353</v>
      </c>
    </row>
    <row r="5" spans="1:13" x14ac:dyDescent="0.25">
      <c r="A5" s="37" t="s">
        <v>125</v>
      </c>
      <c r="B5" s="43" t="s">
        <v>126</v>
      </c>
      <c r="C5" s="47">
        <v>2023</v>
      </c>
      <c r="D5" s="49" t="s">
        <v>133</v>
      </c>
      <c r="E5" s="49" t="s">
        <v>8</v>
      </c>
      <c r="F5" s="49" t="s">
        <v>134</v>
      </c>
      <c r="G5" s="53">
        <v>4650605.37</v>
      </c>
      <c r="H5" s="53">
        <v>3922763.84</v>
      </c>
      <c r="I5" s="53">
        <v>2067857.1500000001</v>
      </c>
      <c r="J5" s="54">
        <v>727841.53000000026</v>
      </c>
      <c r="K5" s="54">
        <f t="shared" si="0"/>
        <v>2582748.2199999997</v>
      </c>
      <c r="L5" s="56">
        <f t="shared" si="1"/>
        <v>0.84349531467556016</v>
      </c>
      <c r="M5" s="38">
        <f t="shared" si="2"/>
        <v>0.44464257563956672</v>
      </c>
    </row>
    <row r="6" spans="1:13" x14ac:dyDescent="0.25">
      <c r="A6" s="37" t="s">
        <v>125</v>
      </c>
      <c r="B6" s="43" t="s">
        <v>126</v>
      </c>
      <c r="C6" s="47">
        <v>2023</v>
      </c>
      <c r="D6" s="49" t="s">
        <v>135</v>
      </c>
      <c r="E6" s="49" t="s">
        <v>8</v>
      </c>
      <c r="F6" s="49" t="s">
        <v>136</v>
      </c>
      <c r="G6" s="53">
        <v>117562500</v>
      </c>
      <c r="H6" s="53">
        <v>117562500</v>
      </c>
      <c r="I6" s="53">
        <v>93790890.160000011</v>
      </c>
      <c r="J6" s="54">
        <v>0</v>
      </c>
      <c r="K6" s="54">
        <f t="shared" si="0"/>
        <v>23771609.839999989</v>
      </c>
      <c r="L6" s="56">
        <f t="shared" si="1"/>
        <v>1</v>
      </c>
      <c r="M6" s="38">
        <f t="shared" si="2"/>
        <v>0.79779598222222237</v>
      </c>
    </row>
    <row r="7" spans="1:13" x14ac:dyDescent="0.25">
      <c r="A7" s="37" t="s">
        <v>125</v>
      </c>
      <c r="B7" s="43" t="s">
        <v>126</v>
      </c>
      <c r="C7" s="47">
        <v>2023</v>
      </c>
      <c r="D7" s="49" t="s">
        <v>137</v>
      </c>
      <c r="E7" s="49" t="s">
        <v>8</v>
      </c>
      <c r="F7" s="49" t="s">
        <v>138</v>
      </c>
      <c r="G7" s="53">
        <v>19697548.190000001</v>
      </c>
      <c r="H7" s="53">
        <v>19697548.190000001</v>
      </c>
      <c r="I7" s="53">
        <v>16939256.259999998</v>
      </c>
      <c r="J7" s="54">
        <v>0</v>
      </c>
      <c r="K7" s="54">
        <f t="shared" si="0"/>
        <v>2758291.9300000034</v>
      </c>
      <c r="L7" s="56">
        <f t="shared" si="1"/>
        <v>1</v>
      </c>
      <c r="M7" s="38">
        <f t="shared" si="2"/>
        <v>0.85996775317446228</v>
      </c>
    </row>
    <row r="8" spans="1:13" x14ac:dyDescent="0.25">
      <c r="A8" s="37" t="s">
        <v>125</v>
      </c>
      <c r="B8" s="43" t="s">
        <v>126</v>
      </c>
      <c r="C8" s="47">
        <v>2023</v>
      </c>
      <c r="D8" s="49" t="s">
        <v>139</v>
      </c>
      <c r="E8" s="49" t="s">
        <v>8</v>
      </c>
      <c r="F8" s="49" t="s">
        <v>140</v>
      </c>
      <c r="G8" s="53">
        <v>10000000</v>
      </c>
      <c r="H8" s="53">
        <v>10000000</v>
      </c>
      <c r="I8" s="53">
        <v>4383967.1500000004</v>
      </c>
      <c r="J8" s="54">
        <v>0</v>
      </c>
      <c r="K8" s="54">
        <f t="shared" si="0"/>
        <v>5616032.8499999996</v>
      </c>
      <c r="L8" s="56">
        <f t="shared" si="1"/>
        <v>1</v>
      </c>
      <c r="M8" s="38">
        <f t="shared" si="2"/>
        <v>0.43839671500000005</v>
      </c>
    </row>
    <row r="9" spans="1:13" x14ac:dyDescent="0.25">
      <c r="A9" s="37" t="s">
        <v>125</v>
      </c>
      <c r="B9" s="43" t="s">
        <v>126</v>
      </c>
      <c r="C9" s="47">
        <v>2023</v>
      </c>
      <c r="D9" s="49" t="s">
        <v>139</v>
      </c>
      <c r="E9" s="49" t="s">
        <v>8</v>
      </c>
      <c r="F9" s="49" t="s">
        <v>141</v>
      </c>
      <c r="G9" s="53">
        <v>6902244.8200000003</v>
      </c>
      <c r="H9" s="53">
        <v>6902244.8200000003</v>
      </c>
      <c r="I9" s="53">
        <v>5490178.4399999995</v>
      </c>
      <c r="J9" s="54">
        <v>0</v>
      </c>
      <c r="K9" s="54">
        <f t="shared" si="0"/>
        <v>1412066.3800000008</v>
      </c>
      <c r="L9" s="56">
        <f t="shared" si="1"/>
        <v>1</v>
      </c>
      <c r="M9" s="38">
        <f t="shared" si="2"/>
        <v>0.79541925607906783</v>
      </c>
    </row>
    <row r="10" spans="1:13" x14ac:dyDescent="0.25">
      <c r="A10" s="37" t="s">
        <v>125</v>
      </c>
      <c r="B10" s="43" t="s">
        <v>126</v>
      </c>
      <c r="C10" s="47">
        <v>2023</v>
      </c>
      <c r="D10" s="49" t="s">
        <v>142</v>
      </c>
      <c r="E10" s="49" t="s">
        <v>8</v>
      </c>
      <c r="F10" s="49" t="s">
        <v>143</v>
      </c>
      <c r="G10" s="53">
        <v>13654707.74</v>
      </c>
      <c r="H10" s="53">
        <v>13654707.01</v>
      </c>
      <c r="I10" s="53">
        <v>13654707.01</v>
      </c>
      <c r="J10" s="54">
        <v>0.73000000044703484</v>
      </c>
      <c r="K10" s="54">
        <f t="shared" si="0"/>
        <v>0.73000000044703484</v>
      </c>
      <c r="L10" s="56">
        <f t="shared" si="1"/>
        <v>0.99999994653858482</v>
      </c>
      <c r="M10" s="38">
        <f t="shared" si="2"/>
        <v>0.99999994653858482</v>
      </c>
    </row>
    <row r="11" spans="1:13" x14ac:dyDescent="0.25">
      <c r="A11" s="37" t="s">
        <v>125</v>
      </c>
      <c r="B11" s="43" t="s">
        <v>126</v>
      </c>
      <c r="C11" s="47">
        <v>2023</v>
      </c>
      <c r="D11" s="49" t="s">
        <v>144</v>
      </c>
      <c r="E11" s="49" t="s">
        <v>8</v>
      </c>
      <c r="F11" s="49" t="s">
        <v>145</v>
      </c>
      <c r="G11" s="53">
        <v>22491840.120000001</v>
      </c>
      <c r="H11" s="53">
        <v>21727457.630000003</v>
      </c>
      <c r="I11" s="53">
        <v>20615113.560000002</v>
      </c>
      <c r="J11" s="54">
        <v>764382.48999999836</v>
      </c>
      <c r="K11" s="54">
        <f t="shared" si="0"/>
        <v>1876726.5599999987</v>
      </c>
      <c r="L11" s="56">
        <f t="shared" si="1"/>
        <v>0.96601511988695399</v>
      </c>
      <c r="M11" s="38">
        <f t="shared" si="2"/>
        <v>0.9165596700853661</v>
      </c>
    </row>
    <row r="12" spans="1:13" x14ac:dyDescent="0.25">
      <c r="A12" s="37" t="s">
        <v>125</v>
      </c>
      <c r="B12" s="43" t="s">
        <v>126</v>
      </c>
      <c r="C12" s="47">
        <v>2023</v>
      </c>
      <c r="D12" s="49" t="s">
        <v>146</v>
      </c>
      <c r="E12" s="49" t="s">
        <v>8</v>
      </c>
      <c r="F12" s="49" t="s">
        <v>147</v>
      </c>
      <c r="G12" s="53">
        <v>19729468.920000002</v>
      </c>
      <c r="H12" s="53">
        <v>19729468.919999998</v>
      </c>
      <c r="I12" s="53">
        <v>19370690.549999997</v>
      </c>
      <c r="J12" s="54">
        <v>0</v>
      </c>
      <c r="K12" s="54">
        <f t="shared" si="0"/>
        <v>358778.37000000477</v>
      </c>
      <c r="L12" s="56">
        <f t="shared" si="1"/>
        <v>0.99999999999999978</v>
      </c>
      <c r="M12" s="38">
        <f t="shared" si="2"/>
        <v>0.98181510250200876</v>
      </c>
    </row>
    <row r="13" spans="1:13" x14ac:dyDescent="0.25">
      <c r="A13" s="37" t="s">
        <v>125</v>
      </c>
      <c r="B13" s="43" t="s">
        <v>126</v>
      </c>
      <c r="C13" s="47">
        <v>2023</v>
      </c>
      <c r="D13" s="49" t="s">
        <v>148</v>
      </c>
      <c r="E13" s="49" t="s">
        <v>8</v>
      </c>
      <c r="F13" s="49" t="s">
        <v>149</v>
      </c>
      <c r="G13" s="53">
        <v>23832510.940000001</v>
      </c>
      <c r="H13" s="53">
        <v>23832510.940000001</v>
      </c>
      <c r="I13" s="53">
        <v>23647113.620000001</v>
      </c>
      <c r="J13" s="54">
        <v>0</v>
      </c>
      <c r="K13" s="54">
        <f t="shared" si="0"/>
        <v>185397.3200000003</v>
      </c>
      <c r="L13" s="56">
        <f t="shared" si="1"/>
        <v>1</v>
      </c>
      <c r="M13" s="38">
        <f t="shared" si="2"/>
        <v>0.99222082304014247</v>
      </c>
    </row>
    <row r="14" spans="1:13" x14ac:dyDescent="0.25">
      <c r="A14" s="37" t="s">
        <v>125</v>
      </c>
      <c r="B14" s="43" t="s">
        <v>126</v>
      </c>
      <c r="C14" s="47">
        <v>2023</v>
      </c>
      <c r="D14" s="49" t="s">
        <v>127</v>
      </c>
      <c r="E14" s="49" t="s">
        <v>8</v>
      </c>
      <c r="F14" s="49" t="s">
        <v>150</v>
      </c>
      <c r="G14" s="54">
        <v>8422162.8399999999</v>
      </c>
      <c r="H14" s="54">
        <v>8241819.4400000004</v>
      </c>
      <c r="I14" s="54">
        <v>7568007.1699999999</v>
      </c>
      <c r="J14" s="54">
        <v>180343.39999999944</v>
      </c>
      <c r="K14" s="54">
        <f t="shared" si="0"/>
        <v>854155.66999999993</v>
      </c>
      <c r="L14" s="56">
        <f t="shared" si="1"/>
        <v>0.97858704427519716</v>
      </c>
      <c r="M14" s="38">
        <f t="shared" si="2"/>
        <v>0.8985823848069886</v>
      </c>
    </row>
    <row r="15" spans="1:13" x14ac:dyDescent="0.25">
      <c r="A15" s="37" t="s">
        <v>125</v>
      </c>
      <c r="B15" s="43" t="s">
        <v>126</v>
      </c>
      <c r="C15" s="47">
        <v>2023</v>
      </c>
      <c r="D15" s="49" t="s">
        <v>151</v>
      </c>
      <c r="E15" s="49" t="s">
        <v>8</v>
      </c>
      <c r="F15" s="49" t="s">
        <v>152</v>
      </c>
      <c r="G15" s="54">
        <v>6460265.4299999997</v>
      </c>
      <c r="H15" s="54">
        <v>6460265.4299999997</v>
      </c>
      <c r="I15" s="54">
        <v>5288563.37</v>
      </c>
      <c r="J15" s="54">
        <v>0</v>
      </c>
      <c r="K15" s="54">
        <f t="shared" si="0"/>
        <v>1171702.0599999996</v>
      </c>
      <c r="L15" s="56">
        <f t="shared" si="1"/>
        <v>1</v>
      </c>
      <c r="M15" s="38">
        <f t="shared" si="2"/>
        <v>0.81862942433311137</v>
      </c>
    </row>
    <row r="16" spans="1:13" x14ac:dyDescent="0.25">
      <c r="A16" s="37" t="s">
        <v>125</v>
      </c>
      <c r="B16" s="43" t="s">
        <v>126</v>
      </c>
      <c r="C16" s="47">
        <v>2023</v>
      </c>
      <c r="D16" s="49" t="s">
        <v>153</v>
      </c>
      <c r="E16" s="49" t="s">
        <v>89</v>
      </c>
      <c r="F16" s="49" t="s">
        <v>154</v>
      </c>
      <c r="G16" s="54">
        <v>733546.24</v>
      </c>
      <c r="H16" s="54">
        <v>733546.24</v>
      </c>
      <c r="I16" s="54">
        <v>184286.91</v>
      </c>
      <c r="J16" s="54">
        <v>0</v>
      </c>
      <c r="K16" s="54">
        <f t="shared" si="0"/>
        <v>549259.32999999996</v>
      </c>
      <c r="L16" s="56">
        <f t="shared" si="1"/>
        <v>1</v>
      </c>
      <c r="M16" s="38">
        <f t="shared" si="2"/>
        <v>0.25122739365414781</v>
      </c>
    </row>
    <row r="17" spans="1:13" x14ac:dyDescent="0.25">
      <c r="A17" s="37" t="s">
        <v>125</v>
      </c>
      <c r="B17" s="43" t="s">
        <v>126</v>
      </c>
      <c r="C17" s="47">
        <v>2023</v>
      </c>
      <c r="D17" s="49" t="s">
        <v>155</v>
      </c>
      <c r="E17" s="49" t="s">
        <v>89</v>
      </c>
      <c r="F17" s="49" t="s">
        <v>156</v>
      </c>
      <c r="G17" s="54">
        <v>1917594.67</v>
      </c>
      <c r="H17" s="54">
        <v>1917594.6700000002</v>
      </c>
      <c r="I17" s="54">
        <v>1685876.3599999999</v>
      </c>
      <c r="J17" s="54">
        <v>0</v>
      </c>
      <c r="K17" s="54">
        <f t="shared" si="0"/>
        <v>231718.31000000006</v>
      </c>
      <c r="L17" s="56">
        <f t="shared" si="1"/>
        <v>1.0000000000000002</v>
      </c>
      <c r="M17" s="38">
        <f t="shared" si="2"/>
        <v>0.87916199725356969</v>
      </c>
    </row>
    <row r="18" spans="1:13" x14ac:dyDescent="0.25">
      <c r="A18" s="37" t="s">
        <v>125</v>
      </c>
      <c r="B18" s="43" t="s">
        <v>126</v>
      </c>
      <c r="C18" s="47">
        <v>2023</v>
      </c>
      <c r="D18" s="49" t="s">
        <v>129</v>
      </c>
      <c r="E18" s="49" t="s">
        <v>89</v>
      </c>
      <c r="F18" s="49" t="s">
        <v>157</v>
      </c>
      <c r="G18" s="54">
        <v>1566746.98</v>
      </c>
      <c r="H18" s="54">
        <v>1566746.98</v>
      </c>
      <c r="I18" s="54">
        <v>1387967.42</v>
      </c>
      <c r="J18" s="54">
        <v>0</v>
      </c>
      <c r="K18" s="54">
        <f t="shared" si="0"/>
        <v>178779.56000000006</v>
      </c>
      <c r="L18" s="56">
        <f t="shared" si="1"/>
        <v>1</v>
      </c>
      <c r="M18" s="38">
        <f t="shared" si="2"/>
        <v>0.88589123688625204</v>
      </c>
    </row>
    <row r="19" spans="1:13" x14ac:dyDescent="0.25">
      <c r="A19" s="37" t="s">
        <v>125</v>
      </c>
      <c r="B19" s="43" t="s">
        <v>126</v>
      </c>
      <c r="C19" s="47">
        <v>2023</v>
      </c>
      <c r="D19" s="49" t="s">
        <v>158</v>
      </c>
      <c r="E19" s="49" t="s">
        <v>89</v>
      </c>
      <c r="F19" s="49" t="s">
        <v>159</v>
      </c>
      <c r="G19" s="54">
        <v>500000</v>
      </c>
      <c r="H19" s="54">
        <v>500000.00000000006</v>
      </c>
      <c r="I19" s="54">
        <v>329168.15999999997</v>
      </c>
      <c r="J19" s="54">
        <v>0</v>
      </c>
      <c r="K19" s="54">
        <f t="shared" si="0"/>
        <v>170831.84000000003</v>
      </c>
      <c r="L19" s="56">
        <f t="shared" si="1"/>
        <v>1.0000000000000002</v>
      </c>
      <c r="M19" s="38">
        <f t="shared" si="2"/>
        <v>0.65833631999999997</v>
      </c>
    </row>
    <row r="20" spans="1:13" x14ac:dyDescent="0.25">
      <c r="A20" s="37" t="s">
        <v>125</v>
      </c>
      <c r="B20" s="43" t="s">
        <v>126</v>
      </c>
      <c r="C20" s="47">
        <v>2023</v>
      </c>
      <c r="D20" s="49" t="s">
        <v>160</v>
      </c>
      <c r="E20" s="49" t="s">
        <v>89</v>
      </c>
      <c r="F20" s="49" t="s">
        <v>161</v>
      </c>
      <c r="G20" s="54">
        <v>771593.44</v>
      </c>
      <c r="H20" s="54">
        <v>771593.44</v>
      </c>
      <c r="I20" s="54">
        <v>522881.41000000003</v>
      </c>
      <c r="J20" s="54">
        <v>0</v>
      </c>
      <c r="K20" s="54">
        <f t="shared" si="0"/>
        <v>248712.02999999991</v>
      </c>
      <c r="L20" s="56">
        <f t="shared" si="1"/>
        <v>1</v>
      </c>
      <c r="M20" s="38">
        <f t="shared" si="2"/>
        <v>0.67766440575233511</v>
      </c>
    </row>
    <row r="21" spans="1:13" x14ac:dyDescent="0.25">
      <c r="A21" s="37" t="s">
        <v>125</v>
      </c>
      <c r="B21" s="43" t="s">
        <v>126</v>
      </c>
      <c r="C21" s="47">
        <v>2023</v>
      </c>
      <c r="D21" s="49" t="s">
        <v>162</v>
      </c>
      <c r="E21" s="49" t="s">
        <v>89</v>
      </c>
      <c r="F21" s="49" t="s">
        <v>163</v>
      </c>
      <c r="G21" s="54">
        <v>722117.21</v>
      </c>
      <c r="H21" s="54">
        <v>722117.21</v>
      </c>
      <c r="I21" s="54">
        <v>129038.02</v>
      </c>
      <c r="J21" s="54">
        <v>0</v>
      </c>
      <c r="K21" s="54">
        <f t="shared" si="0"/>
        <v>593079.18999999994</v>
      </c>
      <c r="L21" s="56">
        <f t="shared" si="1"/>
        <v>1</v>
      </c>
      <c r="M21" s="38">
        <f t="shared" si="2"/>
        <v>0.17869401007628666</v>
      </c>
    </row>
    <row r="22" spans="1:13" x14ac:dyDescent="0.25">
      <c r="A22" s="37" t="s">
        <v>125</v>
      </c>
      <c r="B22" s="43" t="s">
        <v>126</v>
      </c>
      <c r="C22" s="47">
        <v>2023</v>
      </c>
      <c r="D22" s="49" t="s">
        <v>131</v>
      </c>
      <c r="E22" s="49" t="s">
        <v>89</v>
      </c>
      <c r="F22" s="49" t="s">
        <v>164</v>
      </c>
      <c r="G22" s="54">
        <v>2954437.15</v>
      </c>
      <c r="H22" s="54">
        <v>2900223.9600000004</v>
      </c>
      <c r="I22" s="54">
        <v>2289491.1100000003</v>
      </c>
      <c r="J22" s="54">
        <v>54213.189999999478</v>
      </c>
      <c r="K22" s="54">
        <f t="shared" si="0"/>
        <v>664946.03999999957</v>
      </c>
      <c r="L22" s="56">
        <f t="shared" si="1"/>
        <v>0.98165024766223252</v>
      </c>
      <c r="M22" s="38">
        <f t="shared" si="2"/>
        <v>0.77493309004728717</v>
      </c>
    </row>
    <row r="23" spans="1:13" x14ac:dyDescent="0.25">
      <c r="A23" s="37" t="s">
        <v>125</v>
      </c>
      <c r="B23" s="43" t="s">
        <v>126</v>
      </c>
      <c r="C23" s="47">
        <v>2023</v>
      </c>
      <c r="D23" s="49" t="s">
        <v>165</v>
      </c>
      <c r="E23" s="49" t="s">
        <v>89</v>
      </c>
      <c r="F23" s="49" t="s">
        <v>166</v>
      </c>
      <c r="G23" s="54">
        <v>500000</v>
      </c>
      <c r="H23" s="54">
        <v>500000</v>
      </c>
      <c r="I23" s="54">
        <v>395978.32999999996</v>
      </c>
      <c r="J23" s="54">
        <v>0</v>
      </c>
      <c r="K23" s="54">
        <f t="shared" si="0"/>
        <v>104021.67000000004</v>
      </c>
      <c r="L23" s="56">
        <f t="shared" si="1"/>
        <v>1</v>
      </c>
      <c r="M23" s="38">
        <f t="shared" si="2"/>
        <v>0.79195665999999987</v>
      </c>
    </row>
    <row r="24" spans="1:13" x14ac:dyDescent="0.25">
      <c r="A24" s="37" t="s">
        <v>125</v>
      </c>
      <c r="B24" s="43" t="s">
        <v>126</v>
      </c>
      <c r="C24" s="47">
        <v>2023</v>
      </c>
      <c r="D24" s="49" t="s">
        <v>167</v>
      </c>
      <c r="E24" s="49" t="s">
        <v>89</v>
      </c>
      <c r="F24" s="49" t="s">
        <v>168</v>
      </c>
      <c r="G24" s="54">
        <v>2004964.93</v>
      </c>
      <c r="H24" s="54">
        <v>2004964.93</v>
      </c>
      <c r="I24" s="54">
        <v>2004964.93</v>
      </c>
      <c r="J24" s="54">
        <v>0</v>
      </c>
      <c r="K24" s="54">
        <f t="shared" si="0"/>
        <v>0</v>
      </c>
      <c r="L24" s="56">
        <f t="shared" si="1"/>
        <v>1</v>
      </c>
      <c r="M24" s="38">
        <f t="shared" si="2"/>
        <v>1</v>
      </c>
    </row>
    <row r="25" spans="1:13" x14ac:dyDescent="0.25">
      <c r="A25" s="37" t="s">
        <v>125</v>
      </c>
      <c r="B25" s="43" t="s">
        <v>126</v>
      </c>
      <c r="C25" s="47">
        <v>2023</v>
      </c>
      <c r="D25" s="49" t="s">
        <v>169</v>
      </c>
      <c r="E25" s="49" t="s">
        <v>89</v>
      </c>
      <c r="F25" s="49" t="s">
        <v>170</v>
      </c>
      <c r="G25" s="54">
        <v>3206581.4</v>
      </c>
      <c r="H25" s="54">
        <v>3206581.4</v>
      </c>
      <c r="I25" s="54">
        <v>354406.73</v>
      </c>
      <c r="J25" s="54">
        <v>0</v>
      </c>
      <c r="K25" s="54">
        <f t="shared" si="0"/>
        <v>2852174.67</v>
      </c>
      <c r="L25" s="56">
        <f t="shared" si="1"/>
        <v>1</v>
      </c>
      <c r="M25" s="38">
        <f t="shared" si="2"/>
        <v>0.1105247881747209</v>
      </c>
    </row>
    <row r="26" spans="1:13" x14ac:dyDescent="0.25">
      <c r="A26" s="37" t="s">
        <v>125</v>
      </c>
      <c r="B26" s="43" t="s">
        <v>126</v>
      </c>
      <c r="C26" s="47">
        <v>2023</v>
      </c>
      <c r="D26" s="49" t="s">
        <v>171</v>
      </c>
      <c r="E26" s="49" t="s">
        <v>89</v>
      </c>
      <c r="F26" s="49" t="s">
        <v>172</v>
      </c>
      <c r="G26" s="54">
        <v>500000</v>
      </c>
      <c r="H26" s="54">
        <v>500000</v>
      </c>
      <c r="I26" s="54">
        <v>451271.66</v>
      </c>
      <c r="J26" s="54">
        <v>0</v>
      </c>
      <c r="K26" s="54">
        <f t="shared" si="0"/>
        <v>48728.340000000026</v>
      </c>
      <c r="L26" s="56">
        <f t="shared" si="1"/>
        <v>1</v>
      </c>
      <c r="M26" s="38">
        <f t="shared" si="2"/>
        <v>0.90254331999999993</v>
      </c>
    </row>
    <row r="27" spans="1:13" x14ac:dyDescent="0.25">
      <c r="A27" s="37" t="s">
        <v>125</v>
      </c>
      <c r="B27" s="43" t="s">
        <v>126</v>
      </c>
      <c r="C27" s="47">
        <v>2023</v>
      </c>
      <c r="D27" s="49" t="s">
        <v>133</v>
      </c>
      <c r="E27" s="49" t="s">
        <v>89</v>
      </c>
      <c r="F27" s="49" t="s">
        <v>173</v>
      </c>
      <c r="G27" s="54">
        <v>2231141.9300000002</v>
      </c>
      <c r="H27" s="54">
        <v>1968795.8599999999</v>
      </c>
      <c r="I27" s="54">
        <v>1199279.8600000001</v>
      </c>
      <c r="J27" s="54">
        <v>262346.0700000003</v>
      </c>
      <c r="K27" s="54">
        <f t="shared" si="0"/>
        <v>1031862.0700000001</v>
      </c>
      <c r="L27" s="56">
        <f t="shared" si="1"/>
        <v>0.88241623427336136</v>
      </c>
      <c r="M27" s="38">
        <f t="shared" si="2"/>
        <v>0.53751840879078461</v>
      </c>
    </row>
    <row r="28" spans="1:13" x14ac:dyDescent="0.25">
      <c r="A28" s="37" t="s">
        <v>125</v>
      </c>
      <c r="B28" s="43" t="s">
        <v>126</v>
      </c>
      <c r="C28" s="47">
        <v>2023</v>
      </c>
      <c r="D28" s="49" t="s">
        <v>135</v>
      </c>
      <c r="E28" s="49" t="s">
        <v>89</v>
      </c>
      <c r="F28" s="49" t="s">
        <v>174</v>
      </c>
      <c r="G28" s="54">
        <v>66271041.039999999</v>
      </c>
      <c r="H28" s="54">
        <v>66271041.040000007</v>
      </c>
      <c r="I28" s="54">
        <v>60627136.010000005</v>
      </c>
      <c r="J28" s="54">
        <v>0</v>
      </c>
      <c r="K28" s="54">
        <f t="shared" si="0"/>
        <v>5643905.0299999937</v>
      </c>
      <c r="L28" s="56">
        <f t="shared" si="1"/>
        <v>1.0000000000000002</v>
      </c>
      <c r="M28" s="38">
        <f t="shared" si="2"/>
        <v>0.9148360288079157</v>
      </c>
    </row>
    <row r="29" spans="1:13" x14ac:dyDescent="0.25">
      <c r="A29" s="37" t="s">
        <v>125</v>
      </c>
      <c r="B29" s="43" t="s">
        <v>126</v>
      </c>
      <c r="C29" s="47">
        <v>2023</v>
      </c>
      <c r="D29" s="49" t="s">
        <v>175</v>
      </c>
      <c r="E29" s="49" t="s">
        <v>89</v>
      </c>
      <c r="F29" s="49" t="s">
        <v>176</v>
      </c>
      <c r="G29" s="54">
        <v>1218057.42</v>
      </c>
      <c r="H29" s="54">
        <v>1218057</v>
      </c>
      <c r="I29" s="54">
        <v>1218057</v>
      </c>
      <c r="J29" s="54">
        <v>0.41999999992549419</v>
      </c>
      <c r="K29" s="54">
        <v>0</v>
      </c>
      <c r="L29" s="56">
        <f t="shared" si="1"/>
        <v>0.99999965518866929</v>
      </c>
      <c r="M29" s="38">
        <f t="shared" si="2"/>
        <v>0.99999965518866929</v>
      </c>
    </row>
    <row r="30" spans="1:13" x14ac:dyDescent="0.25">
      <c r="A30" s="37" t="s">
        <v>125</v>
      </c>
      <c r="B30" s="43" t="s">
        <v>126</v>
      </c>
      <c r="C30" s="47">
        <v>2023</v>
      </c>
      <c r="D30" s="49" t="s">
        <v>177</v>
      </c>
      <c r="E30" s="49" t="s">
        <v>89</v>
      </c>
      <c r="F30" s="49" t="s">
        <v>178</v>
      </c>
      <c r="G30" s="54">
        <v>924734.12</v>
      </c>
      <c r="H30" s="54">
        <v>924734.12</v>
      </c>
      <c r="I30" s="54">
        <v>909127.28999999992</v>
      </c>
      <c r="J30" s="54">
        <v>0</v>
      </c>
      <c r="K30" s="54">
        <f t="shared" si="0"/>
        <v>15606.830000000075</v>
      </c>
      <c r="L30" s="56">
        <f t="shared" si="1"/>
        <v>1</v>
      </c>
      <c r="M30" s="38">
        <f t="shared" si="2"/>
        <v>0.98312290023428561</v>
      </c>
    </row>
    <row r="31" spans="1:13" x14ac:dyDescent="0.25">
      <c r="A31" s="37" t="s">
        <v>125</v>
      </c>
      <c r="B31" s="43" t="s">
        <v>126</v>
      </c>
      <c r="C31" s="47">
        <v>2023</v>
      </c>
      <c r="D31" s="49" t="s">
        <v>179</v>
      </c>
      <c r="E31" s="49" t="s">
        <v>89</v>
      </c>
      <c r="F31" s="49" t="s">
        <v>180</v>
      </c>
      <c r="G31" s="54">
        <v>716227.19</v>
      </c>
      <c r="H31" s="54">
        <v>684227.19</v>
      </c>
      <c r="I31" s="54">
        <v>344371.73</v>
      </c>
      <c r="J31" s="54">
        <v>32000</v>
      </c>
      <c r="K31" s="54">
        <f t="shared" si="0"/>
        <v>371855.45999999996</v>
      </c>
      <c r="L31" s="56">
        <f t="shared" si="1"/>
        <v>0.95532143927683055</v>
      </c>
      <c r="M31" s="38">
        <f t="shared" si="2"/>
        <v>0.48081353906712199</v>
      </c>
    </row>
    <row r="32" spans="1:13" x14ac:dyDescent="0.25">
      <c r="A32" s="37" t="s">
        <v>125</v>
      </c>
      <c r="B32" s="43" t="s">
        <v>126</v>
      </c>
      <c r="C32" s="47">
        <v>2023</v>
      </c>
      <c r="D32" s="49" t="s">
        <v>181</v>
      </c>
      <c r="E32" s="49" t="s">
        <v>89</v>
      </c>
      <c r="F32" s="49" t="s">
        <v>182</v>
      </c>
      <c r="G32" s="54">
        <v>500000</v>
      </c>
      <c r="H32" s="54">
        <v>500000</v>
      </c>
      <c r="I32" s="54">
        <v>462199.3</v>
      </c>
      <c r="J32" s="54">
        <v>0</v>
      </c>
      <c r="K32" s="54">
        <f t="shared" si="0"/>
        <v>37800.700000000012</v>
      </c>
      <c r="L32" s="56">
        <f t="shared" si="1"/>
        <v>1</v>
      </c>
      <c r="M32" s="38">
        <f t="shared" si="2"/>
        <v>0.92439859999999996</v>
      </c>
    </row>
    <row r="33" spans="1:13" x14ac:dyDescent="0.25">
      <c r="A33" s="37" t="s">
        <v>125</v>
      </c>
      <c r="B33" s="43" t="s">
        <v>126</v>
      </c>
      <c r="C33" s="47">
        <v>2023</v>
      </c>
      <c r="D33" s="49" t="s">
        <v>183</v>
      </c>
      <c r="E33" s="49" t="s">
        <v>89</v>
      </c>
      <c r="F33" s="49" t="s">
        <v>184</v>
      </c>
      <c r="G33" s="54">
        <v>1966090.75</v>
      </c>
      <c r="H33" s="54">
        <v>1966090.75</v>
      </c>
      <c r="I33" s="54">
        <v>1885785.5899999999</v>
      </c>
      <c r="J33" s="54">
        <v>0</v>
      </c>
      <c r="K33" s="54">
        <f t="shared" si="0"/>
        <v>80305.160000000149</v>
      </c>
      <c r="L33" s="56">
        <f t="shared" si="1"/>
        <v>1</v>
      </c>
      <c r="M33" s="38">
        <f t="shared" si="2"/>
        <v>0.95915490676104342</v>
      </c>
    </row>
    <row r="34" spans="1:13" x14ac:dyDescent="0.25">
      <c r="A34" s="37" t="s">
        <v>125</v>
      </c>
      <c r="B34" s="43" t="s">
        <v>126</v>
      </c>
      <c r="C34" s="47">
        <v>2023</v>
      </c>
      <c r="D34" s="49" t="s">
        <v>185</v>
      </c>
      <c r="E34" s="49" t="s">
        <v>89</v>
      </c>
      <c r="F34" s="49" t="s">
        <v>186</v>
      </c>
      <c r="G34" s="54">
        <v>638478.84</v>
      </c>
      <c r="H34" s="54">
        <v>638478.84</v>
      </c>
      <c r="I34" s="54">
        <v>430694.98000000004</v>
      </c>
      <c r="J34" s="54">
        <v>0</v>
      </c>
      <c r="K34" s="54">
        <f t="shared" si="0"/>
        <v>207783.85999999993</v>
      </c>
      <c r="L34" s="56">
        <f t="shared" si="1"/>
        <v>1</v>
      </c>
      <c r="M34" s="38">
        <f t="shared" si="2"/>
        <v>0.67456421891757612</v>
      </c>
    </row>
    <row r="35" spans="1:13" x14ac:dyDescent="0.25">
      <c r="A35" s="37" t="s">
        <v>125</v>
      </c>
      <c r="B35" s="43" t="s">
        <v>126</v>
      </c>
      <c r="C35" s="47">
        <v>2023</v>
      </c>
      <c r="D35" s="49" t="s">
        <v>187</v>
      </c>
      <c r="E35" s="49" t="s">
        <v>89</v>
      </c>
      <c r="F35" s="49" t="s">
        <v>188</v>
      </c>
      <c r="G35" s="54">
        <v>1589129.07</v>
      </c>
      <c r="H35" s="54">
        <v>1477881.41</v>
      </c>
      <c r="I35" s="54">
        <v>1467811.4</v>
      </c>
      <c r="J35" s="54">
        <v>111247.66000000015</v>
      </c>
      <c r="K35" s="54">
        <f t="shared" si="0"/>
        <v>121317.67000000016</v>
      </c>
      <c r="L35" s="56">
        <f t="shared" si="1"/>
        <v>0.92999457243583106</v>
      </c>
      <c r="M35" s="38">
        <f t="shared" si="2"/>
        <v>0.92365776179527059</v>
      </c>
    </row>
    <row r="36" spans="1:13" x14ac:dyDescent="0.25">
      <c r="A36" s="37" t="s">
        <v>125</v>
      </c>
      <c r="B36" s="43" t="s">
        <v>126</v>
      </c>
      <c r="C36" s="47">
        <v>2023</v>
      </c>
      <c r="D36" s="49" t="s">
        <v>139</v>
      </c>
      <c r="E36" s="49" t="s">
        <v>89</v>
      </c>
      <c r="F36" s="49" t="s">
        <v>189</v>
      </c>
      <c r="G36" s="54">
        <v>3311372.74</v>
      </c>
      <c r="H36" s="54">
        <v>3311372.74</v>
      </c>
      <c r="I36" s="54">
        <v>2524951.96</v>
      </c>
      <c r="J36" s="54">
        <v>0</v>
      </c>
      <c r="K36" s="54">
        <f t="shared" si="0"/>
        <v>786420.78000000026</v>
      </c>
      <c r="L36" s="56">
        <f t="shared" si="1"/>
        <v>1</v>
      </c>
      <c r="M36" s="38">
        <f t="shared" si="2"/>
        <v>0.76250913390076402</v>
      </c>
    </row>
    <row r="37" spans="1:13" x14ac:dyDescent="0.25">
      <c r="A37" s="37" t="s">
        <v>125</v>
      </c>
      <c r="B37" s="43" t="s">
        <v>126</v>
      </c>
      <c r="C37" s="47">
        <v>2023</v>
      </c>
      <c r="D37" s="49" t="s">
        <v>190</v>
      </c>
      <c r="E37" s="49" t="s">
        <v>89</v>
      </c>
      <c r="F37" s="49" t="s">
        <v>191</v>
      </c>
      <c r="G37" s="54">
        <v>726829.24</v>
      </c>
      <c r="H37" s="54">
        <v>726829.24</v>
      </c>
      <c r="I37" s="54">
        <v>654291.21</v>
      </c>
      <c r="J37" s="54">
        <v>0</v>
      </c>
      <c r="K37" s="54">
        <f t="shared" si="0"/>
        <v>72538.030000000028</v>
      </c>
      <c r="L37" s="56">
        <f t="shared" si="1"/>
        <v>1</v>
      </c>
      <c r="M37" s="38">
        <f t="shared" si="2"/>
        <v>0.90019935081312907</v>
      </c>
    </row>
    <row r="38" spans="1:13" x14ac:dyDescent="0.25">
      <c r="A38" s="37" t="s">
        <v>125</v>
      </c>
      <c r="B38" s="43" t="s">
        <v>126</v>
      </c>
      <c r="C38" s="47">
        <v>2023</v>
      </c>
      <c r="D38" s="49" t="s">
        <v>142</v>
      </c>
      <c r="E38" s="49" t="s">
        <v>89</v>
      </c>
      <c r="F38" s="49" t="s">
        <v>192</v>
      </c>
      <c r="G38" s="54">
        <v>6550887.1600000001</v>
      </c>
      <c r="H38" s="54">
        <v>3666115.86</v>
      </c>
      <c r="I38" s="54">
        <v>3666115.5</v>
      </c>
      <c r="J38" s="54">
        <v>2884771.3000000003</v>
      </c>
      <c r="K38" s="54">
        <f t="shared" si="0"/>
        <v>2884771.66</v>
      </c>
      <c r="L38" s="56">
        <f t="shared" si="1"/>
        <v>0.55963654547210973</v>
      </c>
      <c r="M38" s="38">
        <f t="shared" si="2"/>
        <v>0.55963649051772091</v>
      </c>
    </row>
    <row r="39" spans="1:13" x14ac:dyDescent="0.25">
      <c r="A39" s="37" t="s">
        <v>125</v>
      </c>
      <c r="B39" s="43" t="s">
        <v>126</v>
      </c>
      <c r="C39" s="47">
        <v>2023</v>
      </c>
      <c r="D39" s="49" t="s">
        <v>193</v>
      </c>
      <c r="E39" s="49" t="s">
        <v>89</v>
      </c>
      <c r="F39" s="49" t="s">
        <v>194</v>
      </c>
      <c r="G39" s="54">
        <v>3185326.18</v>
      </c>
      <c r="H39" s="54">
        <v>3185326.18</v>
      </c>
      <c r="I39" s="54">
        <v>2594764.8000000003</v>
      </c>
      <c r="J39" s="54">
        <v>0</v>
      </c>
      <c r="K39" s="54">
        <f t="shared" si="0"/>
        <v>590561.37999999989</v>
      </c>
      <c r="L39" s="56">
        <f t="shared" si="1"/>
        <v>1</v>
      </c>
      <c r="M39" s="38">
        <f t="shared" si="2"/>
        <v>0.81459940155956023</v>
      </c>
    </row>
    <row r="40" spans="1:13" x14ac:dyDescent="0.25">
      <c r="A40" s="37" t="s">
        <v>125</v>
      </c>
      <c r="B40" s="43" t="s">
        <v>126</v>
      </c>
      <c r="C40" s="47">
        <v>2023</v>
      </c>
      <c r="D40" s="49" t="s">
        <v>195</v>
      </c>
      <c r="E40" s="49" t="s">
        <v>89</v>
      </c>
      <c r="F40" s="49" t="s">
        <v>196</v>
      </c>
      <c r="G40" s="54">
        <v>3071059.67</v>
      </c>
      <c r="H40" s="54">
        <v>2750374.9</v>
      </c>
      <c r="I40" s="54">
        <v>1893435.7999999998</v>
      </c>
      <c r="J40" s="54">
        <v>320684.77</v>
      </c>
      <c r="K40" s="54">
        <f t="shared" si="0"/>
        <v>1177623.8700000001</v>
      </c>
      <c r="L40" s="56">
        <f t="shared" si="1"/>
        <v>0.89557846331263236</v>
      </c>
      <c r="M40" s="38">
        <f t="shared" si="2"/>
        <v>0.61654152099232895</v>
      </c>
    </row>
    <row r="41" spans="1:13" x14ac:dyDescent="0.25">
      <c r="A41" s="37" t="s">
        <v>125</v>
      </c>
      <c r="B41" s="43" t="s">
        <v>126</v>
      </c>
      <c r="C41" s="47">
        <v>2023</v>
      </c>
      <c r="D41" s="49" t="s">
        <v>144</v>
      </c>
      <c r="E41" s="49" t="s">
        <v>89</v>
      </c>
      <c r="F41" s="49" t="s">
        <v>197</v>
      </c>
      <c r="G41" s="54">
        <v>10790528.039999999</v>
      </c>
      <c r="H41" s="54">
        <v>10790528.039999999</v>
      </c>
      <c r="I41" s="54">
        <v>9851001.6400000006</v>
      </c>
      <c r="J41" s="54">
        <v>0</v>
      </c>
      <c r="K41" s="54">
        <f t="shared" si="0"/>
        <v>939526.39999999851</v>
      </c>
      <c r="L41" s="56">
        <f t="shared" si="1"/>
        <v>1</v>
      </c>
      <c r="M41" s="38">
        <f t="shared" si="2"/>
        <v>0.91293045191882949</v>
      </c>
    </row>
    <row r="42" spans="1:13" x14ac:dyDescent="0.25">
      <c r="A42" s="37" t="s">
        <v>125</v>
      </c>
      <c r="B42" s="43" t="s">
        <v>126</v>
      </c>
      <c r="C42" s="47">
        <v>2023</v>
      </c>
      <c r="D42" s="49" t="s">
        <v>146</v>
      </c>
      <c r="E42" s="49" t="s">
        <v>89</v>
      </c>
      <c r="F42" s="49" t="s">
        <v>198</v>
      </c>
      <c r="G42" s="54">
        <v>9465272.1400000006</v>
      </c>
      <c r="H42" s="54">
        <v>9465272.1400000006</v>
      </c>
      <c r="I42" s="54">
        <v>7031165.9299999997</v>
      </c>
      <c r="J42" s="54">
        <v>0</v>
      </c>
      <c r="K42" s="54">
        <f t="shared" si="0"/>
        <v>2434106.2100000009</v>
      </c>
      <c r="L42" s="56">
        <f t="shared" si="1"/>
        <v>1</v>
      </c>
      <c r="M42" s="38">
        <f t="shared" si="2"/>
        <v>0.74283822229331053</v>
      </c>
    </row>
    <row r="43" spans="1:13" x14ac:dyDescent="0.25">
      <c r="A43" s="37" t="s">
        <v>125</v>
      </c>
      <c r="B43" s="43" t="s">
        <v>126</v>
      </c>
      <c r="C43" s="47">
        <v>2023</v>
      </c>
      <c r="D43" s="49" t="s">
        <v>148</v>
      </c>
      <c r="E43" s="49" t="s">
        <v>89</v>
      </c>
      <c r="F43" s="49" t="s">
        <v>199</v>
      </c>
      <c r="G43" s="54">
        <v>11433718.9</v>
      </c>
      <c r="H43" s="54">
        <v>11433718.9</v>
      </c>
      <c r="I43" s="54">
        <v>11259195.920000002</v>
      </c>
      <c r="J43" s="54">
        <v>0</v>
      </c>
      <c r="K43" s="54">
        <f t="shared" si="0"/>
        <v>174522.97999999858</v>
      </c>
      <c r="L43" s="56">
        <f t="shared" si="1"/>
        <v>1</v>
      </c>
      <c r="M43" s="38">
        <f t="shared" si="2"/>
        <v>0.98473611416142137</v>
      </c>
    </row>
    <row r="44" spans="1:13" x14ac:dyDescent="0.25">
      <c r="A44" s="37" t="s">
        <v>125</v>
      </c>
      <c r="B44" s="43" t="s">
        <v>126</v>
      </c>
      <c r="C44" s="47">
        <v>2023</v>
      </c>
      <c r="D44" s="49" t="s">
        <v>200</v>
      </c>
      <c r="E44" s="49" t="s">
        <v>89</v>
      </c>
      <c r="F44" s="49" t="s">
        <v>201</v>
      </c>
      <c r="G44" s="54">
        <v>1746981.78</v>
      </c>
      <c r="H44" s="54">
        <v>1746981.78</v>
      </c>
      <c r="I44" s="54">
        <v>239045.84</v>
      </c>
      <c r="J44" s="54">
        <v>0</v>
      </c>
      <c r="K44" s="54">
        <f t="shared" si="0"/>
        <v>1507935.94</v>
      </c>
      <c r="L44" s="56">
        <f t="shared" si="1"/>
        <v>1</v>
      </c>
      <c r="M44" s="38">
        <f t="shared" si="2"/>
        <v>0.13683361940958536</v>
      </c>
    </row>
    <row r="45" spans="1:13" x14ac:dyDescent="0.25">
      <c r="A45" s="37" t="s">
        <v>125</v>
      </c>
      <c r="B45" s="43" t="s">
        <v>126</v>
      </c>
      <c r="C45" s="47">
        <v>2023</v>
      </c>
      <c r="D45" s="49" t="s">
        <v>127</v>
      </c>
      <c r="E45" s="49" t="s">
        <v>89</v>
      </c>
      <c r="F45" s="49" t="s">
        <v>202</v>
      </c>
      <c r="G45" s="54">
        <v>8081115.9800000004</v>
      </c>
      <c r="H45" s="54">
        <v>7214658.6200000001</v>
      </c>
      <c r="I45" s="54">
        <v>6079113.5600000005</v>
      </c>
      <c r="J45" s="54">
        <v>866457.36000000034</v>
      </c>
      <c r="K45" s="54">
        <f t="shared" si="0"/>
        <v>2002002.42</v>
      </c>
      <c r="L45" s="56">
        <f t="shared" si="1"/>
        <v>0.89277998705322381</v>
      </c>
      <c r="M45" s="38">
        <f t="shared" si="2"/>
        <v>0.75226163998205609</v>
      </c>
    </row>
    <row r="46" spans="1:13" x14ac:dyDescent="0.25">
      <c r="A46" s="37" t="s">
        <v>125</v>
      </c>
      <c r="B46" s="43" t="s">
        <v>126</v>
      </c>
      <c r="C46" s="47">
        <v>2023</v>
      </c>
      <c r="D46" s="49" t="s">
        <v>203</v>
      </c>
      <c r="E46" s="49" t="s">
        <v>89</v>
      </c>
      <c r="F46" s="49" t="s">
        <v>204</v>
      </c>
      <c r="G46" s="54">
        <v>2123943.46</v>
      </c>
      <c r="H46" s="54">
        <v>2123943.46</v>
      </c>
      <c r="I46" s="54">
        <v>1984182.4299999997</v>
      </c>
      <c r="J46" s="54">
        <v>0</v>
      </c>
      <c r="K46" s="54">
        <f t="shared" si="0"/>
        <v>139761.03000000026</v>
      </c>
      <c r="L46" s="56">
        <f t="shared" si="1"/>
        <v>1</v>
      </c>
      <c r="M46" s="38">
        <f t="shared" si="2"/>
        <v>0.93419738677977793</v>
      </c>
    </row>
    <row r="47" spans="1:13" x14ac:dyDescent="0.25">
      <c r="A47" s="37" t="s">
        <v>125</v>
      </c>
      <c r="B47" s="43" t="s">
        <v>126</v>
      </c>
      <c r="C47" s="47">
        <v>2023</v>
      </c>
      <c r="D47" s="49" t="s">
        <v>205</v>
      </c>
      <c r="E47" s="49" t="s">
        <v>89</v>
      </c>
      <c r="F47" s="49" t="s">
        <v>206</v>
      </c>
      <c r="G47" s="54">
        <v>3476293.48</v>
      </c>
      <c r="H47" s="54">
        <v>3476293.4800000004</v>
      </c>
      <c r="I47" s="54">
        <v>3428156.51</v>
      </c>
      <c r="J47" s="54">
        <v>0</v>
      </c>
      <c r="K47" s="54">
        <f t="shared" si="0"/>
        <v>48136.970000000205</v>
      </c>
      <c r="L47" s="56">
        <f t="shared" si="1"/>
        <v>1.0000000000000002</v>
      </c>
      <c r="M47" s="38">
        <f t="shared" si="2"/>
        <v>0.98615278880309032</v>
      </c>
    </row>
    <row r="48" spans="1:13" x14ac:dyDescent="0.25">
      <c r="A48" s="37" t="s">
        <v>125</v>
      </c>
      <c r="B48" s="43" t="s">
        <v>126</v>
      </c>
      <c r="C48" s="47">
        <v>2023</v>
      </c>
      <c r="D48" s="49" t="s">
        <v>151</v>
      </c>
      <c r="E48" s="49" t="s">
        <v>89</v>
      </c>
      <c r="F48" s="49" t="s">
        <v>207</v>
      </c>
      <c r="G48" s="54">
        <v>3099331.8</v>
      </c>
      <c r="H48" s="54">
        <v>3099331.8</v>
      </c>
      <c r="I48" s="54">
        <v>1644536.5399999998</v>
      </c>
      <c r="J48" s="54">
        <v>0</v>
      </c>
      <c r="K48" s="54">
        <f t="shared" si="0"/>
        <v>1454795.26</v>
      </c>
      <c r="L48" s="56">
        <f t="shared" si="1"/>
        <v>1</v>
      </c>
      <c r="M48" s="38">
        <f t="shared" si="2"/>
        <v>0.53061003020070319</v>
      </c>
    </row>
    <row r="49" spans="1:13" x14ac:dyDescent="0.25">
      <c r="A49" s="37" t="s">
        <v>125</v>
      </c>
      <c r="B49" s="43" t="s">
        <v>126</v>
      </c>
      <c r="C49" s="47">
        <v>2023</v>
      </c>
      <c r="D49" s="49" t="s">
        <v>208</v>
      </c>
      <c r="E49" s="49" t="s">
        <v>89</v>
      </c>
      <c r="F49" s="49" t="s">
        <v>209</v>
      </c>
      <c r="G49" s="54">
        <v>500000</v>
      </c>
      <c r="H49" s="54">
        <v>484315</v>
      </c>
      <c r="I49" s="54">
        <v>453311.3</v>
      </c>
      <c r="J49" s="54">
        <v>15685</v>
      </c>
      <c r="K49" s="54">
        <f t="shared" si="0"/>
        <v>46688.700000000012</v>
      </c>
      <c r="L49" s="56">
        <f t="shared" si="1"/>
        <v>0.96862999999999999</v>
      </c>
      <c r="M49" s="38">
        <f t="shared" si="2"/>
        <v>0.90662259999999995</v>
      </c>
    </row>
    <row r="50" spans="1:13" x14ac:dyDescent="0.25">
      <c r="A50" s="37" t="s">
        <v>125</v>
      </c>
      <c r="B50" s="43" t="s">
        <v>126</v>
      </c>
      <c r="C50" s="47">
        <v>2023</v>
      </c>
      <c r="D50" s="49" t="s">
        <v>210</v>
      </c>
      <c r="E50" s="49" t="s">
        <v>89</v>
      </c>
      <c r="F50" s="49" t="s">
        <v>211</v>
      </c>
      <c r="G50" s="54">
        <v>2265304.09</v>
      </c>
      <c r="H50" s="54">
        <v>2265304.09</v>
      </c>
      <c r="I50" s="54">
        <v>389894.17</v>
      </c>
      <c r="J50" s="54">
        <v>0</v>
      </c>
      <c r="K50" s="54">
        <f t="shared" si="0"/>
        <v>1875409.9199999999</v>
      </c>
      <c r="L50" s="56">
        <f t="shared" si="1"/>
        <v>1</v>
      </c>
      <c r="M50" s="38">
        <f t="shared" si="2"/>
        <v>0.17211559883777017</v>
      </c>
    </row>
    <row r="51" spans="1:13" x14ac:dyDescent="0.25">
      <c r="A51" s="37" t="s">
        <v>125</v>
      </c>
      <c r="B51" s="43" t="s">
        <v>126</v>
      </c>
      <c r="C51" s="47">
        <v>2023</v>
      </c>
      <c r="D51" s="49" t="s">
        <v>212</v>
      </c>
      <c r="E51" s="49" t="s">
        <v>89</v>
      </c>
      <c r="F51" s="49" t="s">
        <v>213</v>
      </c>
      <c r="G51" s="54">
        <v>1355884.04</v>
      </c>
      <c r="H51" s="54">
        <v>1355884.04</v>
      </c>
      <c r="I51" s="54">
        <v>1328827.51</v>
      </c>
      <c r="J51" s="54">
        <v>0</v>
      </c>
      <c r="K51" s="54">
        <f t="shared" si="0"/>
        <v>27056.530000000028</v>
      </c>
      <c r="L51" s="56">
        <f t="shared" si="1"/>
        <v>1</v>
      </c>
      <c r="M51" s="38">
        <f t="shared" si="2"/>
        <v>0.98004510031698577</v>
      </c>
    </row>
    <row r="52" spans="1:13" x14ac:dyDescent="0.25">
      <c r="A52" s="37" t="s">
        <v>125</v>
      </c>
      <c r="B52" s="43" t="s">
        <v>126</v>
      </c>
      <c r="C52" s="47">
        <v>2023</v>
      </c>
      <c r="D52" s="49" t="s">
        <v>214</v>
      </c>
      <c r="E52" s="49" t="s">
        <v>89</v>
      </c>
      <c r="F52" s="49" t="s">
        <v>215</v>
      </c>
      <c r="G52" s="54">
        <v>2141746.36</v>
      </c>
      <c r="H52" s="54">
        <v>1925003.67</v>
      </c>
      <c r="I52" s="54">
        <v>1925003.67</v>
      </c>
      <c r="J52" s="54">
        <v>216742.68999999994</v>
      </c>
      <c r="K52" s="54">
        <f t="shared" si="0"/>
        <v>216742.68999999994</v>
      </c>
      <c r="L52" s="56">
        <f t="shared" si="1"/>
        <v>0.89880095325573472</v>
      </c>
      <c r="M52" s="38">
        <f t="shared" si="2"/>
        <v>0.89880095325573472</v>
      </c>
    </row>
    <row r="53" spans="1:13" x14ac:dyDescent="0.25">
      <c r="A53" s="37" t="s">
        <v>125</v>
      </c>
      <c r="B53" s="43" t="s">
        <v>126</v>
      </c>
      <c r="C53" s="47">
        <v>2023</v>
      </c>
      <c r="D53" s="49" t="s">
        <v>216</v>
      </c>
      <c r="E53" s="49" t="s">
        <v>89</v>
      </c>
      <c r="F53" s="49" t="s">
        <v>217</v>
      </c>
      <c r="G53" s="54">
        <v>2552737.36</v>
      </c>
      <c r="H53" s="54">
        <v>2552737.3600000003</v>
      </c>
      <c r="I53" s="54">
        <v>2542667.54</v>
      </c>
      <c r="J53" s="54">
        <v>0</v>
      </c>
      <c r="K53" s="54">
        <f t="shared" si="0"/>
        <v>10069.819999999832</v>
      </c>
      <c r="L53" s="56">
        <f t="shared" si="1"/>
        <v>1.0000000000000002</v>
      </c>
      <c r="M53" s="38">
        <f t="shared" si="2"/>
        <v>0.99605528553082334</v>
      </c>
    </row>
    <row r="54" spans="1:13" x14ac:dyDescent="0.25">
      <c r="A54" s="37" t="s">
        <v>125</v>
      </c>
      <c r="B54" s="43" t="s">
        <v>126</v>
      </c>
      <c r="C54" s="47">
        <v>2023</v>
      </c>
      <c r="D54" s="49" t="s">
        <v>218</v>
      </c>
      <c r="E54" s="49" t="s">
        <v>89</v>
      </c>
      <c r="F54" s="49" t="s">
        <v>219</v>
      </c>
      <c r="G54" s="54">
        <v>849341.78</v>
      </c>
      <c r="H54" s="54">
        <v>849341.77999999991</v>
      </c>
      <c r="I54" s="54">
        <v>849341.77999999991</v>
      </c>
      <c r="J54" s="54">
        <v>0</v>
      </c>
      <c r="K54" s="54">
        <v>0</v>
      </c>
      <c r="L54" s="56">
        <f t="shared" si="1"/>
        <v>0.99999999999999989</v>
      </c>
      <c r="M54" s="38">
        <f t="shared" si="2"/>
        <v>0.99999999999999989</v>
      </c>
    </row>
    <row r="55" spans="1:13" x14ac:dyDescent="0.25">
      <c r="A55" s="37" t="s">
        <v>125</v>
      </c>
      <c r="B55" s="43" t="s">
        <v>126</v>
      </c>
      <c r="C55" s="47">
        <v>2023</v>
      </c>
      <c r="D55" s="49" t="s">
        <v>137</v>
      </c>
      <c r="E55" s="49" t="s">
        <v>90</v>
      </c>
      <c r="F55" s="49" t="s">
        <v>220</v>
      </c>
      <c r="G55" s="54">
        <v>18204668.050000001</v>
      </c>
      <c r="H55" s="54">
        <v>18204667.879999999</v>
      </c>
      <c r="I55" s="54">
        <v>16941495.710000001</v>
      </c>
      <c r="J55" s="54">
        <v>0</v>
      </c>
      <c r="K55" s="54">
        <f t="shared" si="0"/>
        <v>1263172.3399999999</v>
      </c>
      <c r="L55" s="56">
        <f t="shared" si="1"/>
        <v>0.99999999066173573</v>
      </c>
      <c r="M55" s="38">
        <f t="shared" si="2"/>
        <v>0.93061272325698907</v>
      </c>
    </row>
    <row r="56" spans="1:13" x14ac:dyDescent="0.25">
      <c r="A56" s="37" t="s">
        <v>125</v>
      </c>
      <c r="B56" s="43" t="s">
        <v>126</v>
      </c>
      <c r="C56" s="47">
        <v>2023</v>
      </c>
      <c r="D56" s="49" t="s">
        <v>221</v>
      </c>
      <c r="E56" s="49" t="s">
        <v>90</v>
      </c>
      <c r="F56" s="49" t="s">
        <v>222</v>
      </c>
      <c r="G56" s="54">
        <v>2872988</v>
      </c>
      <c r="H56" s="54">
        <v>2872988</v>
      </c>
      <c r="I56" s="54">
        <v>1204247.2999999998</v>
      </c>
      <c r="J56" s="54">
        <v>0</v>
      </c>
      <c r="K56" s="54">
        <f t="shared" si="0"/>
        <v>1668740.7000000002</v>
      </c>
      <c r="L56" s="56">
        <f t="shared" si="1"/>
        <v>1</v>
      </c>
      <c r="M56" s="38">
        <f t="shared" si="2"/>
        <v>0.41916196656581922</v>
      </c>
    </row>
    <row r="57" spans="1:13" x14ac:dyDescent="0.25">
      <c r="A57" s="37" t="s">
        <v>125</v>
      </c>
      <c r="B57" s="43" t="s">
        <v>126</v>
      </c>
      <c r="C57" s="47">
        <v>2023</v>
      </c>
      <c r="D57" s="49" t="s">
        <v>158</v>
      </c>
      <c r="E57" s="49" t="s">
        <v>90</v>
      </c>
      <c r="F57" s="49" t="s">
        <v>223</v>
      </c>
      <c r="G57" s="54">
        <v>61114.9</v>
      </c>
      <c r="H57" s="54">
        <v>61062.5</v>
      </c>
      <c r="I57" s="54">
        <v>4573</v>
      </c>
      <c r="J57" s="54">
        <v>52.400000000001455</v>
      </c>
      <c r="K57" s="54">
        <f t="shared" si="0"/>
        <v>56541.9</v>
      </c>
      <c r="L57" s="56">
        <f t="shared" si="1"/>
        <v>0.99914259861343135</v>
      </c>
      <c r="M57" s="38">
        <f t="shared" si="2"/>
        <v>7.4826269862177636E-2</v>
      </c>
    </row>
    <row r="58" spans="1:13" x14ac:dyDescent="0.25">
      <c r="A58" s="37" t="s">
        <v>125</v>
      </c>
      <c r="B58" s="43" t="s">
        <v>126</v>
      </c>
      <c r="C58" s="47">
        <v>2023</v>
      </c>
      <c r="D58" s="49" t="s">
        <v>224</v>
      </c>
      <c r="E58" s="49" t="s">
        <v>90</v>
      </c>
      <c r="F58" s="49" t="s">
        <v>225</v>
      </c>
      <c r="G58" s="54">
        <v>5208141.76</v>
      </c>
      <c r="H58" s="54">
        <v>5208141.76</v>
      </c>
      <c r="I58" s="54">
        <v>2933510.26</v>
      </c>
      <c r="J58" s="54">
        <v>0</v>
      </c>
      <c r="K58" s="54">
        <f t="shared" si="0"/>
        <v>2274631.5</v>
      </c>
      <c r="L58" s="56">
        <f t="shared" si="1"/>
        <v>1</v>
      </c>
      <c r="M58" s="38">
        <f t="shared" si="2"/>
        <v>0.56325468759897968</v>
      </c>
    </row>
    <row r="59" spans="1:13" x14ac:dyDescent="0.25">
      <c r="A59" s="37" t="s">
        <v>125</v>
      </c>
      <c r="B59" s="43" t="s">
        <v>126</v>
      </c>
      <c r="C59" s="47">
        <v>2023</v>
      </c>
      <c r="D59" s="49" t="s">
        <v>187</v>
      </c>
      <c r="E59" s="49" t="s">
        <v>90</v>
      </c>
      <c r="F59" s="49" t="s">
        <v>226</v>
      </c>
      <c r="G59" s="54">
        <v>200806.11</v>
      </c>
      <c r="H59" s="54">
        <v>200806</v>
      </c>
      <c r="I59" s="54">
        <v>50202</v>
      </c>
      <c r="J59" s="54">
        <v>0</v>
      </c>
      <c r="K59" s="54">
        <f t="shared" si="0"/>
        <v>150604.10999999999</v>
      </c>
      <c r="L59" s="56">
        <f t="shared" si="1"/>
        <v>0.99999945220790354</v>
      </c>
      <c r="M59" s="38">
        <f t="shared" si="2"/>
        <v>0.25000235301605117</v>
      </c>
    </row>
    <row r="60" spans="1:13" x14ac:dyDescent="0.25">
      <c r="A60" s="37" t="s">
        <v>125</v>
      </c>
      <c r="B60" s="43" t="s">
        <v>126</v>
      </c>
      <c r="C60" s="47">
        <v>2023</v>
      </c>
      <c r="D60" s="49" t="s">
        <v>162</v>
      </c>
      <c r="E60" s="49" t="s">
        <v>90</v>
      </c>
      <c r="F60" s="49" t="s">
        <v>227</v>
      </c>
      <c r="G60" s="54">
        <v>668989.93000000005</v>
      </c>
      <c r="H60" s="54">
        <v>668989.93000000005</v>
      </c>
      <c r="I60" s="54">
        <v>96424.74</v>
      </c>
      <c r="J60" s="54">
        <v>0</v>
      </c>
      <c r="K60" s="54">
        <f t="shared" si="0"/>
        <v>572565.19000000006</v>
      </c>
      <c r="L60" s="56">
        <f t="shared" si="1"/>
        <v>1</v>
      </c>
      <c r="M60" s="38">
        <f t="shared" si="2"/>
        <v>0.14413481530282526</v>
      </c>
    </row>
    <row r="61" spans="1:13" x14ac:dyDescent="0.25">
      <c r="A61" s="37" t="s">
        <v>125</v>
      </c>
      <c r="B61" s="43" t="s">
        <v>126</v>
      </c>
      <c r="C61" s="47">
        <v>2023</v>
      </c>
      <c r="D61" s="49" t="s">
        <v>131</v>
      </c>
      <c r="E61" s="49" t="s">
        <v>90</v>
      </c>
      <c r="F61" s="49" t="s">
        <v>228</v>
      </c>
      <c r="G61" s="54">
        <v>2325640.36</v>
      </c>
      <c r="H61" s="54">
        <v>2325640.3600000003</v>
      </c>
      <c r="I61" s="54">
        <v>2000496.7500000002</v>
      </c>
      <c r="J61" s="54">
        <v>0</v>
      </c>
      <c r="K61" s="54">
        <f t="shared" si="0"/>
        <v>325143.60999999964</v>
      </c>
      <c r="L61" s="56">
        <f t="shared" si="1"/>
        <v>1.0000000000000002</v>
      </c>
      <c r="M61" s="38">
        <f t="shared" si="2"/>
        <v>0.86019179250913946</v>
      </c>
    </row>
    <row r="62" spans="1:13" x14ac:dyDescent="0.25">
      <c r="A62" s="37" t="s">
        <v>125</v>
      </c>
      <c r="B62" s="43" t="s">
        <v>126</v>
      </c>
      <c r="C62" s="47">
        <v>2023</v>
      </c>
      <c r="D62" s="49" t="s">
        <v>158</v>
      </c>
      <c r="E62" s="49" t="s">
        <v>90</v>
      </c>
      <c r="F62" s="49" t="s">
        <v>229</v>
      </c>
      <c r="G62" s="54">
        <v>62206.239999999998</v>
      </c>
      <c r="H62" s="54">
        <v>62206.239999999998</v>
      </c>
      <c r="I62" s="54">
        <v>51513</v>
      </c>
      <c r="J62" s="54">
        <v>0</v>
      </c>
      <c r="K62" s="54">
        <f t="shared" si="0"/>
        <v>10693.239999999998</v>
      </c>
      <c r="L62" s="56">
        <f t="shared" si="1"/>
        <v>1</v>
      </c>
      <c r="M62" s="38">
        <f t="shared" si="2"/>
        <v>0.82810020345225821</v>
      </c>
    </row>
    <row r="63" spans="1:13" x14ac:dyDescent="0.25">
      <c r="A63" s="37" t="s">
        <v>125</v>
      </c>
      <c r="B63" s="43" t="s">
        <v>126</v>
      </c>
      <c r="C63" s="47">
        <v>2023</v>
      </c>
      <c r="D63" s="49" t="s">
        <v>167</v>
      </c>
      <c r="E63" s="49" t="s">
        <v>90</v>
      </c>
      <c r="F63" s="49" t="s">
        <v>230</v>
      </c>
      <c r="G63" s="54">
        <v>1857456.54</v>
      </c>
      <c r="H63" s="54">
        <v>1857456.54</v>
      </c>
      <c r="I63" s="54">
        <v>1742255.1600000001</v>
      </c>
      <c r="J63" s="54">
        <v>0</v>
      </c>
      <c r="K63" s="54">
        <f t="shared" si="0"/>
        <v>115201.37999999989</v>
      </c>
      <c r="L63" s="56">
        <f t="shared" si="1"/>
        <v>1</v>
      </c>
      <c r="M63" s="38">
        <f t="shared" si="2"/>
        <v>0.93797896342705289</v>
      </c>
    </row>
    <row r="64" spans="1:13" x14ac:dyDescent="0.25">
      <c r="A64" s="37" t="s">
        <v>125</v>
      </c>
      <c r="B64" s="43" t="s">
        <v>126</v>
      </c>
      <c r="C64" s="47">
        <v>2023</v>
      </c>
      <c r="D64" s="49" t="s">
        <v>129</v>
      </c>
      <c r="E64" s="49" t="s">
        <v>90</v>
      </c>
      <c r="F64" s="49" t="s">
        <v>231</v>
      </c>
      <c r="G64" s="54">
        <v>1451478.97</v>
      </c>
      <c r="H64" s="54">
        <v>1451478.97</v>
      </c>
      <c r="I64" s="54">
        <v>1344792.69</v>
      </c>
      <c r="J64" s="54">
        <v>0</v>
      </c>
      <c r="K64" s="54">
        <f t="shared" si="0"/>
        <v>106686.28000000003</v>
      </c>
      <c r="L64" s="56">
        <f t="shared" si="1"/>
        <v>1</v>
      </c>
      <c r="M64" s="38">
        <f t="shared" si="2"/>
        <v>0.92649822546171645</v>
      </c>
    </row>
    <row r="65" spans="1:13" x14ac:dyDescent="0.25">
      <c r="A65" s="37" t="s">
        <v>125</v>
      </c>
      <c r="B65" s="43" t="s">
        <v>126</v>
      </c>
      <c r="C65" s="47">
        <v>2023</v>
      </c>
      <c r="D65" s="49" t="s">
        <v>214</v>
      </c>
      <c r="E65" s="49" t="s">
        <v>90</v>
      </c>
      <c r="F65" s="49" t="s">
        <v>232</v>
      </c>
      <c r="G65" s="54">
        <v>272834.39</v>
      </c>
      <c r="H65" s="54">
        <v>272834.39</v>
      </c>
      <c r="I65" s="54">
        <v>272834.39</v>
      </c>
      <c r="J65" s="54">
        <v>0</v>
      </c>
      <c r="K65" s="54">
        <f t="shared" si="0"/>
        <v>0</v>
      </c>
      <c r="L65" s="56">
        <f t="shared" si="1"/>
        <v>1</v>
      </c>
      <c r="M65" s="38">
        <f t="shared" si="2"/>
        <v>1</v>
      </c>
    </row>
    <row r="66" spans="1:13" x14ac:dyDescent="0.25">
      <c r="A66" s="37" t="s">
        <v>125</v>
      </c>
      <c r="B66" s="43" t="s">
        <v>126</v>
      </c>
      <c r="C66" s="47">
        <v>2023</v>
      </c>
      <c r="D66" s="49" t="s">
        <v>171</v>
      </c>
      <c r="E66" s="49" t="s">
        <v>90</v>
      </c>
      <c r="F66" s="49" t="s">
        <v>233</v>
      </c>
      <c r="G66" s="54">
        <v>445265.73</v>
      </c>
      <c r="H66" s="54">
        <v>445265.73</v>
      </c>
      <c r="I66" s="54">
        <v>395418.45</v>
      </c>
      <c r="J66" s="54">
        <v>0</v>
      </c>
      <c r="K66" s="54">
        <f t="shared" ref="K66:K103" si="3">SUM(G66-I66)</f>
        <v>49847.27999999997</v>
      </c>
      <c r="L66" s="56">
        <f t="shared" si="1"/>
        <v>1</v>
      </c>
      <c r="M66" s="38">
        <f t="shared" si="2"/>
        <v>0.88805049065869057</v>
      </c>
    </row>
    <row r="67" spans="1:13" x14ac:dyDescent="0.25">
      <c r="A67" s="37" t="s">
        <v>125</v>
      </c>
      <c r="B67" s="43" t="s">
        <v>126</v>
      </c>
      <c r="C67" s="47">
        <v>2023</v>
      </c>
      <c r="D67" s="49" t="s">
        <v>187</v>
      </c>
      <c r="E67" s="49" t="s">
        <v>90</v>
      </c>
      <c r="F67" s="49" t="s">
        <v>234</v>
      </c>
      <c r="G67" s="54">
        <v>50201.53</v>
      </c>
      <c r="H67" s="54">
        <v>50201.53</v>
      </c>
      <c r="I67" s="54">
        <v>50201.53</v>
      </c>
      <c r="J67" s="54">
        <v>0</v>
      </c>
      <c r="K67" s="54">
        <f t="shared" si="3"/>
        <v>0</v>
      </c>
      <c r="L67" s="56">
        <f t="shared" ref="L67:L130" si="4">H67/G67</f>
        <v>1</v>
      </c>
      <c r="M67" s="38">
        <f t="shared" ref="M67:M130" si="5">I67/G67</f>
        <v>1</v>
      </c>
    </row>
    <row r="68" spans="1:13" x14ac:dyDescent="0.25">
      <c r="A68" s="37" t="s">
        <v>125</v>
      </c>
      <c r="B68" s="43" t="s">
        <v>126</v>
      </c>
      <c r="C68" s="47">
        <v>2023</v>
      </c>
      <c r="D68" s="49" t="s">
        <v>235</v>
      </c>
      <c r="E68" s="49" t="s">
        <v>90</v>
      </c>
      <c r="F68" s="49" t="s">
        <v>236</v>
      </c>
      <c r="G68" s="54">
        <v>64319071</v>
      </c>
      <c r="H68" s="54">
        <v>64319071</v>
      </c>
      <c r="I68" s="54">
        <v>61231177.740000002</v>
      </c>
      <c r="J68" s="54">
        <v>0</v>
      </c>
      <c r="K68" s="54">
        <f t="shared" si="3"/>
        <v>3087893.2599999979</v>
      </c>
      <c r="L68" s="56">
        <f t="shared" si="4"/>
        <v>1</v>
      </c>
      <c r="M68" s="38">
        <f t="shared" si="5"/>
        <v>0.95199101585282542</v>
      </c>
    </row>
    <row r="69" spans="1:13" x14ac:dyDescent="0.25">
      <c r="A69" s="37" t="s">
        <v>125</v>
      </c>
      <c r="B69" s="43" t="s">
        <v>126</v>
      </c>
      <c r="C69" s="47">
        <v>2023</v>
      </c>
      <c r="D69" s="49" t="s">
        <v>131</v>
      </c>
      <c r="E69" s="49" t="s">
        <v>90</v>
      </c>
      <c r="F69" s="49" t="s">
        <v>237</v>
      </c>
      <c r="G69" s="54">
        <v>411434.26</v>
      </c>
      <c r="H69" s="54">
        <v>411434.26</v>
      </c>
      <c r="I69" s="54">
        <v>411434.26</v>
      </c>
      <c r="J69" s="54">
        <v>0</v>
      </c>
      <c r="K69" s="54">
        <f t="shared" si="3"/>
        <v>0</v>
      </c>
      <c r="L69" s="56">
        <f t="shared" si="4"/>
        <v>1</v>
      </c>
      <c r="M69" s="38">
        <f t="shared" si="5"/>
        <v>1</v>
      </c>
    </row>
    <row r="70" spans="1:13" x14ac:dyDescent="0.25">
      <c r="A70" s="37" t="s">
        <v>125</v>
      </c>
      <c r="B70" s="43" t="s">
        <v>126</v>
      </c>
      <c r="C70" s="47">
        <v>2023</v>
      </c>
      <c r="D70" s="49" t="s">
        <v>175</v>
      </c>
      <c r="E70" s="49" t="s">
        <v>90</v>
      </c>
      <c r="F70" s="49" t="s">
        <v>238</v>
      </c>
      <c r="G70" s="54">
        <v>1128443.05</v>
      </c>
      <c r="H70" s="54">
        <v>1128443.05</v>
      </c>
      <c r="I70" s="54">
        <v>600806.05000000005</v>
      </c>
      <c r="J70" s="54">
        <v>0</v>
      </c>
      <c r="K70" s="54">
        <f t="shared" si="3"/>
        <v>527637</v>
      </c>
      <c r="L70" s="56">
        <f t="shared" si="4"/>
        <v>1</v>
      </c>
      <c r="M70" s="38">
        <f t="shared" si="5"/>
        <v>0.53242035563956902</v>
      </c>
    </row>
    <row r="71" spans="1:13" x14ac:dyDescent="0.25">
      <c r="A71" s="37" t="s">
        <v>125</v>
      </c>
      <c r="B71" s="43" t="s">
        <v>126</v>
      </c>
      <c r="C71" s="47">
        <v>2023</v>
      </c>
      <c r="D71" s="49" t="s">
        <v>177</v>
      </c>
      <c r="E71" s="49" t="s">
        <v>90</v>
      </c>
      <c r="F71" s="49" t="s">
        <v>239</v>
      </c>
      <c r="G71" s="54">
        <v>856699.99</v>
      </c>
      <c r="H71" s="54">
        <v>856699.99</v>
      </c>
      <c r="I71" s="54">
        <v>516786.33999999997</v>
      </c>
      <c r="J71" s="54">
        <v>0</v>
      </c>
      <c r="K71" s="54">
        <f t="shared" si="3"/>
        <v>339913.65</v>
      </c>
      <c r="L71" s="56">
        <f t="shared" si="4"/>
        <v>1</v>
      </c>
      <c r="M71" s="38">
        <f t="shared" si="5"/>
        <v>0.60322907205823595</v>
      </c>
    </row>
    <row r="72" spans="1:13" x14ac:dyDescent="0.25">
      <c r="A72" s="37" t="s">
        <v>125</v>
      </c>
      <c r="B72" s="43" t="s">
        <v>126</v>
      </c>
      <c r="C72" s="47">
        <v>2023</v>
      </c>
      <c r="D72" s="49" t="s">
        <v>179</v>
      </c>
      <c r="E72" s="49" t="s">
        <v>90</v>
      </c>
      <c r="F72" s="49" t="s">
        <v>240</v>
      </c>
      <c r="G72" s="54">
        <v>663533.24</v>
      </c>
      <c r="H72" s="54">
        <v>663533.24</v>
      </c>
      <c r="I72" s="54">
        <v>624108.11</v>
      </c>
      <c r="J72" s="54">
        <v>0</v>
      </c>
      <c r="K72" s="54">
        <f t="shared" si="3"/>
        <v>39425.130000000005</v>
      </c>
      <c r="L72" s="56">
        <f t="shared" si="4"/>
        <v>1</v>
      </c>
      <c r="M72" s="38">
        <f t="shared" si="5"/>
        <v>0.9405830369553152</v>
      </c>
    </row>
    <row r="73" spans="1:13" x14ac:dyDescent="0.25">
      <c r="A73" s="37" t="s">
        <v>125</v>
      </c>
      <c r="B73" s="43" t="s">
        <v>126</v>
      </c>
      <c r="C73" s="47">
        <v>2023</v>
      </c>
      <c r="D73" s="49" t="s">
        <v>187</v>
      </c>
      <c r="E73" s="49" t="s">
        <v>90</v>
      </c>
      <c r="F73" s="49" t="s">
        <v>241</v>
      </c>
      <c r="G73" s="54">
        <v>5456.69</v>
      </c>
      <c r="H73" s="54">
        <v>5456.6900000000005</v>
      </c>
      <c r="I73" s="54">
        <v>5456.6900000000005</v>
      </c>
      <c r="J73" s="54">
        <v>0</v>
      </c>
      <c r="K73" s="54">
        <v>0</v>
      </c>
      <c r="L73" s="56">
        <f t="shared" si="4"/>
        <v>1.0000000000000002</v>
      </c>
      <c r="M73" s="38">
        <f t="shared" si="5"/>
        <v>1.0000000000000002</v>
      </c>
    </row>
    <row r="74" spans="1:13" x14ac:dyDescent="0.25">
      <c r="A74" s="37" t="s">
        <v>125</v>
      </c>
      <c r="B74" s="43" t="s">
        <v>126</v>
      </c>
      <c r="C74" s="47">
        <v>2023</v>
      </c>
      <c r="D74" s="49" t="s">
        <v>193</v>
      </c>
      <c r="E74" s="49" t="s">
        <v>90</v>
      </c>
      <c r="F74" s="49" t="s">
        <v>242</v>
      </c>
      <c r="G74" s="54">
        <v>2642128.2599999998</v>
      </c>
      <c r="H74" s="54">
        <v>2642128.2599999998</v>
      </c>
      <c r="I74" s="54">
        <v>1740039.25</v>
      </c>
      <c r="J74" s="54">
        <v>0</v>
      </c>
      <c r="K74" s="54">
        <f t="shared" si="3"/>
        <v>902089.00999999978</v>
      </c>
      <c r="L74" s="56">
        <f t="shared" si="4"/>
        <v>1</v>
      </c>
      <c r="M74" s="38">
        <f t="shared" si="5"/>
        <v>0.65857486040439239</v>
      </c>
    </row>
    <row r="75" spans="1:13" x14ac:dyDescent="0.25">
      <c r="A75" s="37" t="s">
        <v>125</v>
      </c>
      <c r="B75" s="43" t="s">
        <v>126</v>
      </c>
      <c r="C75" s="47">
        <v>2023</v>
      </c>
      <c r="D75" s="49" t="s">
        <v>243</v>
      </c>
      <c r="E75" s="49" t="s">
        <v>90</v>
      </c>
      <c r="F75" s="49" t="s">
        <v>244</v>
      </c>
      <c r="G75" s="54">
        <v>851410.7</v>
      </c>
      <c r="H75" s="54">
        <v>851410.7</v>
      </c>
      <c r="I75" s="54">
        <v>808944.54999999993</v>
      </c>
      <c r="J75" s="54">
        <v>0</v>
      </c>
      <c r="K75" s="54">
        <f t="shared" si="3"/>
        <v>42466.150000000023</v>
      </c>
      <c r="L75" s="56">
        <f t="shared" si="4"/>
        <v>1</v>
      </c>
      <c r="M75" s="38">
        <f t="shared" si="5"/>
        <v>0.95012260240563096</v>
      </c>
    </row>
    <row r="76" spans="1:13" x14ac:dyDescent="0.25">
      <c r="A76" s="37" t="s">
        <v>125</v>
      </c>
      <c r="B76" s="43" t="s">
        <v>126</v>
      </c>
      <c r="C76" s="47">
        <v>2023</v>
      </c>
      <c r="D76" s="49" t="s">
        <v>181</v>
      </c>
      <c r="E76" s="49" t="s">
        <v>90</v>
      </c>
      <c r="F76" s="49" t="s">
        <v>245</v>
      </c>
      <c r="G76" s="54">
        <v>452905.09</v>
      </c>
      <c r="H76" s="54">
        <v>452905.08999999997</v>
      </c>
      <c r="I76" s="54">
        <v>384193.04</v>
      </c>
      <c r="J76" s="54">
        <v>0</v>
      </c>
      <c r="K76" s="54">
        <f t="shared" si="3"/>
        <v>68712.050000000047</v>
      </c>
      <c r="L76" s="56">
        <f t="shared" si="4"/>
        <v>0.99999999999999989</v>
      </c>
      <c r="M76" s="38">
        <f t="shared" si="5"/>
        <v>0.84828598415619472</v>
      </c>
    </row>
    <row r="77" spans="1:13" x14ac:dyDescent="0.25">
      <c r="A77" s="37" t="s">
        <v>125</v>
      </c>
      <c r="B77" s="43" t="s">
        <v>126</v>
      </c>
      <c r="C77" s="47">
        <v>2023</v>
      </c>
      <c r="D77" s="49" t="s">
        <v>127</v>
      </c>
      <c r="E77" s="49" t="s">
        <v>90</v>
      </c>
      <c r="F77" s="49" t="s">
        <v>246</v>
      </c>
      <c r="G77" s="54">
        <v>7486575.7300000004</v>
      </c>
      <c r="H77" s="54">
        <v>7486575.7299999995</v>
      </c>
      <c r="I77" s="54">
        <v>7486575.7299999995</v>
      </c>
      <c r="J77" s="54">
        <v>0</v>
      </c>
      <c r="K77" s="54">
        <v>0</v>
      </c>
      <c r="L77" s="56">
        <f t="shared" si="4"/>
        <v>0.99999999999999989</v>
      </c>
      <c r="M77" s="38">
        <f t="shared" si="5"/>
        <v>0.99999999999999989</v>
      </c>
    </row>
    <row r="78" spans="1:13" x14ac:dyDescent="0.25">
      <c r="A78" s="37" t="s">
        <v>125</v>
      </c>
      <c r="B78" s="43" t="s">
        <v>126</v>
      </c>
      <c r="C78" s="47">
        <v>2023</v>
      </c>
      <c r="D78" s="49" t="s">
        <v>190</v>
      </c>
      <c r="E78" s="49" t="s">
        <v>90</v>
      </c>
      <c r="F78" s="49" t="s">
        <v>247</v>
      </c>
      <c r="G78" s="54">
        <v>673355.28</v>
      </c>
      <c r="H78" s="54">
        <v>619486.63</v>
      </c>
      <c r="I78" s="54">
        <v>319671.67999999999</v>
      </c>
      <c r="J78" s="54">
        <v>53868.650000000023</v>
      </c>
      <c r="K78" s="54">
        <f t="shared" si="3"/>
        <v>353683.60000000003</v>
      </c>
      <c r="L78" s="56">
        <f t="shared" si="4"/>
        <v>0.91999966199121508</v>
      </c>
      <c r="M78" s="38">
        <f t="shared" si="5"/>
        <v>0.47474444694337287</v>
      </c>
    </row>
    <row r="79" spans="1:13" x14ac:dyDescent="0.25">
      <c r="A79" s="37" t="s">
        <v>125</v>
      </c>
      <c r="B79" s="43" t="s">
        <v>126</v>
      </c>
      <c r="C79" s="47">
        <v>2023</v>
      </c>
      <c r="D79" s="49" t="s">
        <v>187</v>
      </c>
      <c r="E79" s="49" t="s">
        <v>90</v>
      </c>
      <c r="F79" s="49" t="s">
        <v>248</v>
      </c>
      <c r="G79" s="54">
        <v>50201.53</v>
      </c>
      <c r="H79" s="54">
        <v>50201.53</v>
      </c>
      <c r="I79" s="54">
        <v>0</v>
      </c>
      <c r="J79" s="54">
        <v>0</v>
      </c>
      <c r="K79" s="54">
        <f t="shared" si="3"/>
        <v>50201.53</v>
      </c>
      <c r="L79" s="56">
        <f t="shared" si="4"/>
        <v>1</v>
      </c>
      <c r="M79" s="38">
        <f t="shared" si="5"/>
        <v>0</v>
      </c>
    </row>
    <row r="80" spans="1:13" x14ac:dyDescent="0.25">
      <c r="A80" s="37" t="s">
        <v>125</v>
      </c>
      <c r="B80" s="43" t="s">
        <v>126</v>
      </c>
      <c r="C80" s="47">
        <v>2023</v>
      </c>
      <c r="D80" s="49" t="s">
        <v>139</v>
      </c>
      <c r="E80" s="49" t="s">
        <v>90</v>
      </c>
      <c r="F80" s="49" t="s">
        <v>249</v>
      </c>
      <c r="G80" s="54">
        <v>3067749.91</v>
      </c>
      <c r="H80" s="54">
        <v>3067749.91</v>
      </c>
      <c r="I80" s="54">
        <v>806770.52999999991</v>
      </c>
      <c r="J80" s="54">
        <v>0</v>
      </c>
      <c r="K80" s="54">
        <f t="shared" si="3"/>
        <v>2260979.3800000004</v>
      </c>
      <c r="L80" s="56">
        <f t="shared" si="4"/>
        <v>1</v>
      </c>
      <c r="M80" s="38">
        <f t="shared" si="5"/>
        <v>0.26298445234083628</v>
      </c>
    </row>
    <row r="81" spans="1:13" x14ac:dyDescent="0.25">
      <c r="A81" s="37" t="s">
        <v>125</v>
      </c>
      <c r="B81" s="43" t="s">
        <v>126</v>
      </c>
      <c r="C81" s="47">
        <v>2023</v>
      </c>
      <c r="D81" s="49" t="s">
        <v>142</v>
      </c>
      <c r="E81" s="49" t="s">
        <v>90</v>
      </c>
      <c r="F81" s="49" t="s">
        <v>250</v>
      </c>
      <c r="G81" s="54">
        <v>6068928.2199999997</v>
      </c>
      <c r="H81" s="54">
        <v>6068928.2199999997</v>
      </c>
      <c r="I81" s="54">
        <v>5032026.1099999994</v>
      </c>
      <c r="J81" s="54">
        <v>0</v>
      </c>
      <c r="K81" s="54">
        <f t="shared" si="3"/>
        <v>1036902.1100000003</v>
      </c>
      <c r="L81" s="56">
        <f t="shared" si="4"/>
        <v>1</v>
      </c>
      <c r="M81" s="38">
        <f t="shared" si="5"/>
        <v>0.82914576142408214</v>
      </c>
    </row>
    <row r="82" spans="1:13" x14ac:dyDescent="0.25">
      <c r="A82" s="37" t="s">
        <v>125</v>
      </c>
      <c r="B82" s="43" t="s">
        <v>126</v>
      </c>
      <c r="C82" s="47">
        <v>2023</v>
      </c>
      <c r="D82" s="49" t="s">
        <v>193</v>
      </c>
      <c r="E82" s="49" t="s">
        <v>90</v>
      </c>
      <c r="F82" s="49" t="s">
        <v>251</v>
      </c>
      <c r="G82" s="54">
        <v>308848.53000000003</v>
      </c>
      <c r="H82" s="54">
        <v>308848.53000000003</v>
      </c>
      <c r="I82" s="54">
        <v>308848.53000000003</v>
      </c>
      <c r="J82" s="54">
        <v>0</v>
      </c>
      <c r="K82" s="54">
        <f t="shared" si="3"/>
        <v>0</v>
      </c>
      <c r="L82" s="56">
        <f t="shared" si="4"/>
        <v>1</v>
      </c>
      <c r="M82" s="38">
        <f t="shared" si="5"/>
        <v>1</v>
      </c>
    </row>
    <row r="83" spans="1:13" x14ac:dyDescent="0.25">
      <c r="A83" s="37" t="s">
        <v>125</v>
      </c>
      <c r="B83" s="43" t="s">
        <v>126</v>
      </c>
      <c r="C83" s="47">
        <v>2023</v>
      </c>
      <c r="D83" s="49" t="s">
        <v>195</v>
      </c>
      <c r="E83" s="49" t="s">
        <v>90</v>
      </c>
      <c r="F83" s="49" t="s">
        <v>252</v>
      </c>
      <c r="G83" s="54">
        <v>2845117.04</v>
      </c>
      <c r="H83" s="54">
        <v>2845117.04</v>
      </c>
      <c r="I83" s="54">
        <v>306022.12</v>
      </c>
      <c r="J83" s="54">
        <v>0</v>
      </c>
      <c r="K83" s="54">
        <f t="shared" si="3"/>
        <v>2539094.92</v>
      </c>
      <c r="L83" s="56">
        <f t="shared" si="4"/>
        <v>1</v>
      </c>
      <c r="M83" s="38">
        <f t="shared" si="5"/>
        <v>0.10756046788149003</v>
      </c>
    </row>
    <row r="84" spans="1:13" x14ac:dyDescent="0.25">
      <c r="A84" s="37" t="s">
        <v>125</v>
      </c>
      <c r="B84" s="43" t="s">
        <v>126</v>
      </c>
      <c r="C84" s="47">
        <v>2023</v>
      </c>
      <c r="D84" s="49" t="s">
        <v>144</v>
      </c>
      <c r="E84" s="49" t="s">
        <v>90</v>
      </c>
      <c r="F84" s="49" t="s">
        <v>253</v>
      </c>
      <c r="G84" s="54">
        <v>9996652.1400000006</v>
      </c>
      <c r="H84" s="54">
        <v>9996652.1400000006</v>
      </c>
      <c r="I84" s="54">
        <v>9565519.0800000001</v>
      </c>
      <c r="J84" s="54">
        <v>0</v>
      </c>
      <c r="K84" s="54">
        <f t="shared" si="3"/>
        <v>431133.06000000052</v>
      </c>
      <c r="L84" s="56">
        <f t="shared" si="4"/>
        <v>1</v>
      </c>
      <c r="M84" s="38">
        <f t="shared" si="5"/>
        <v>0.95687225543490795</v>
      </c>
    </row>
    <row r="85" spans="1:13" x14ac:dyDescent="0.25">
      <c r="A85" s="37" t="s">
        <v>125</v>
      </c>
      <c r="B85" s="43" t="s">
        <v>126</v>
      </c>
      <c r="C85" s="47">
        <v>2023</v>
      </c>
      <c r="D85" s="49" t="s">
        <v>146</v>
      </c>
      <c r="E85" s="49" t="s">
        <v>90</v>
      </c>
      <c r="F85" s="49" t="s">
        <v>254</v>
      </c>
      <c r="G85" s="54">
        <v>8768897.3699999992</v>
      </c>
      <c r="H85" s="54">
        <v>8768897.370000001</v>
      </c>
      <c r="I85" s="54">
        <v>8743667.2300000004</v>
      </c>
      <c r="J85" s="54">
        <v>0</v>
      </c>
      <c r="K85" s="54">
        <f t="shared" si="3"/>
        <v>25230.139999998733</v>
      </c>
      <c r="L85" s="56">
        <f t="shared" si="4"/>
        <v>1.0000000000000002</v>
      </c>
      <c r="M85" s="38">
        <f t="shared" si="5"/>
        <v>0.99712276938189337</v>
      </c>
    </row>
    <row r="86" spans="1:13" x14ac:dyDescent="0.25">
      <c r="A86" s="37" t="s">
        <v>125</v>
      </c>
      <c r="B86" s="43" t="s">
        <v>126</v>
      </c>
      <c r="C86" s="47">
        <v>2023</v>
      </c>
      <c r="D86" s="49" t="s">
        <v>151</v>
      </c>
      <c r="E86" s="49" t="s">
        <v>90</v>
      </c>
      <c r="F86" s="49" t="s">
        <v>255</v>
      </c>
      <c r="G86" s="54">
        <v>2871309.15</v>
      </c>
      <c r="H86" s="54">
        <v>2871309.15</v>
      </c>
      <c r="I86" s="54">
        <v>1393454.75</v>
      </c>
      <c r="J86" s="54">
        <v>0</v>
      </c>
      <c r="K86" s="54">
        <f t="shared" si="3"/>
        <v>1477854.4</v>
      </c>
      <c r="L86" s="56">
        <f t="shared" si="4"/>
        <v>1</v>
      </c>
      <c r="M86" s="38">
        <f t="shared" si="5"/>
        <v>0.48530293228787297</v>
      </c>
    </row>
    <row r="87" spans="1:13" x14ac:dyDescent="0.25">
      <c r="A87" s="37" t="s">
        <v>125</v>
      </c>
      <c r="B87" s="43" t="s">
        <v>126</v>
      </c>
      <c r="C87" s="47">
        <v>2023</v>
      </c>
      <c r="D87" s="49" t="s">
        <v>200</v>
      </c>
      <c r="E87" s="49" t="s">
        <v>90</v>
      </c>
      <c r="F87" s="49" t="s">
        <v>256</v>
      </c>
      <c r="G87" s="54">
        <v>1618453.62</v>
      </c>
      <c r="H87" s="54">
        <v>1618453.6199999999</v>
      </c>
      <c r="I87" s="54">
        <v>113291.75</v>
      </c>
      <c r="J87" s="54">
        <v>0</v>
      </c>
      <c r="K87" s="54">
        <f t="shared" si="3"/>
        <v>1505161.87</v>
      </c>
      <c r="L87" s="56">
        <f t="shared" si="4"/>
        <v>0.99999999999999989</v>
      </c>
      <c r="M87" s="38">
        <f t="shared" si="5"/>
        <v>6.9999997899229255E-2</v>
      </c>
    </row>
    <row r="88" spans="1:13" x14ac:dyDescent="0.25">
      <c r="A88" s="37" t="s">
        <v>125</v>
      </c>
      <c r="B88" s="43" t="s">
        <v>126</v>
      </c>
      <c r="C88" s="47">
        <v>2023</v>
      </c>
      <c r="D88" s="49" t="s">
        <v>257</v>
      </c>
      <c r="E88" s="49" t="s">
        <v>90</v>
      </c>
      <c r="F88" s="49" t="s">
        <v>258</v>
      </c>
      <c r="G88" s="54">
        <v>3431246.34</v>
      </c>
      <c r="H88" s="54">
        <v>3431246.34</v>
      </c>
      <c r="I88" s="54">
        <v>1778842.3199999998</v>
      </c>
      <c r="J88" s="54">
        <v>0</v>
      </c>
      <c r="K88" s="54">
        <f t="shared" si="3"/>
        <v>1652404.02</v>
      </c>
      <c r="L88" s="56">
        <f t="shared" si="4"/>
        <v>1</v>
      </c>
      <c r="M88" s="38">
        <f t="shared" si="5"/>
        <v>0.5184245442430111</v>
      </c>
    </row>
    <row r="89" spans="1:13" x14ac:dyDescent="0.25">
      <c r="A89" s="37" t="s">
        <v>125</v>
      </c>
      <c r="B89" s="43" t="s">
        <v>126</v>
      </c>
      <c r="C89" s="47">
        <v>2023</v>
      </c>
      <c r="D89" s="49" t="s">
        <v>203</v>
      </c>
      <c r="E89" s="49" t="s">
        <v>90</v>
      </c>
      <c r="F89" s="49" t="s">
        <v>259</v>
      </c>
      <c r="G89" s="54">
        <v>1967681.64</v>
      </c>
      <c r="H89" s="54">
        <v>1967681.6400000001</v>
      </c>
      <c r="I89" s="54">
        <v>1880828.9400000002</v>
      </c>
      <c r="J89" s="54">
        <v>0</v>
      </c>
      <c r="K89" s="54">
        <f t="shared" si="3"/>
        <v>86852.699999999721</v>
      </c>
      <c r="L89" s="56">
        <f t="shared" si="4"/>
        <v>1.0000000000000002</v>
      </c>
      <c r="M89" s="38">
        <f t="shared" si="5"/>
        <v>0.95586039009847157</v>
      </c>
    </row>
    <row r="90" spans="1:13" x14ac:dyDescent="0.25">
      <c r="A90" s="37" t="s">
        <v>125</v>
      </c>
      <c r="B90" s="43" t="s">
        <v>126</v>
      </c>
      <c r="C90" s="47">
        <v>2023</v>
      </c>
      <c r="D90" s="49" t="s">
        <v>148</v>
      </c>
      <c r="E90" s="49" t="s">
        <v>90</v>
      </c>
      <c r="F90" s="49" t="s">
        <v>260</v>
      </c>
      <c r="G90" s="54">
        <v>10592522.449999999</v>
      </c>
      <c r="H90" s="54">
        <v>10592522.450000001</v>
      </c>
      <c r="I90" s="54">
        <v>10592522.450000001</v>
      </c>
      <c r="J90" s="54">
        <v>0</v>
      </c>
      <c r="K90" s="54">
        <v>0</v>
      </c>
      <c r="L90" s="56">
        <f t="shared" si="4"/>
        <v>1.0000000000000002</v>
      </c>
      <c r="M90" s="38">
        <f t="shared" si="5"/>
        <v>1.0000000000000002</v>
      </c>
    </row>
    <row r="91" spans="1:13" x14ac:dyDescent="0.25">
      <c r="A91" s="37" t="s">
        <v>125</v>
      </c>
      <c r="B91" s="43" t="s">
        <v>126</v>
      </c>
      <c r="C91" s="47">
        <v>2023</v>
      </c>
      <c r="D91" s="49" t="s">
        <v>216</v>
      </c>
      <c r="E91" s="49" t="s">
        <v>90</v>
      </c>
      <c r="F91" s="49" t="s">
        <v>261</v>
      </c>
      <c r="G91" s="54">
        <v>2364928.5099999998</v>
      </c>
      <c r="H91" s="54">
        <v>2364928.5100000002</v>
      </c>
      <c r="I91" s="54">
        <v>2067143.49</v>
      </c>
      <c r="J91" s="54">
        <v>0</v>
      </c>
      <c r="K91" s="54">
        <f t="shared" si="3"/>
        <v>297785.01999999979</v>
      </c>
      <c r="L91" s="56">
        <f t="shared" si="4"/>
        <v>1.0000000000000002</v>
      </c>
      <c r="M91" s="38">
        <f t="shared" si="5"/>
        <v>0.8740828660397858</v>
      </c>
    </row>
    <row r="92" spans="1:13" x14ac:dyDescent="0.25">
      <c r="A92" s="37" t="s">
        <v>125</v>
      </c>
      <c r="B92" s="43" t="s">
        <v>126</v>
      </c>
      <c r="C92" s="47">
        <v>2023</v>
      </c>
      <c r="D92" s="49" t="s">
        <v>187</v>
      </c>
      <c r="E92" s="49" t="s">
        <v>90</v>
      </c>
      <c r="F92" s="49" t="s">
        <v>262</v>
      </c>
      <c r="G92" s="54">
        <v>902536.17</v>
      </c>
      <c r="H92" s="54">
        <v>902536.17</v>
      </c>
      <c r="I92" s="54">
        <v>762304.62</v>
      </c>
      <c r="J92" s="54">
        <v>0</v>
      </c>
      <c r="K92" s="54">
        <f t="shared" si="3"/>
        <v>140231.55000000005</v>
      </c>
      <c r="L92" s="56">
        <f t="shared" si="4"/>
        <v>1</v>
      </c>
      <c r="M92" s="38">
        <f t="shared" si="5"/>
        <v>0.84462500821435216</v>
      </c>
    </row>
    <row r="93" spans="1:13" x14ac:dyDescent="0.25">
      <c r="A93" s="37" t="s">
        <v>125</v>
      </c>
      <c r="B93" s="43" t="s">
        <v>126</v>
      </c>
      <c r="C93" s="47">
        <v>2023</v>
      </c>
      <c r="D93" s="49" t="s">
        <v>187</v>
      </c>
      <c r="E93" s="49" t="s">
        <v>90</v>
      </c>
      <c r="F93" s="49" t="s">
        <v>263</v>
      </c>
      <c r="G93" s="54">
        <v>13096.05</v>
      </c>
      <c r="H93" s="54">
        <v>0</v>
      </c>
      <c r="I93" s="54">
        <v>0</v>
      </c>
      <c r="J93" s="54">
        <v>13096.05</v>
      </c>
      <c r="K93" s="54">
        <f t="shared" si="3"/>
        <v>13096.05</v>
      </c>
      <c r="L93" s="56">
        <f t="shared" si="4"/>
        <v>0</v>
      </c>
      <c r="M93" s="38">
        <f t="shared" si="5"/>
        <v>0</v>
      </c>
    </row>
    <row r="94" spans="1:13" x14ac:dyDescent="0.25">
      <c r="A94" s="37" t="s">
        <v>125</v>
      </c>
      <c r="B94" s="43" t="s">
        <v>126</v>
      </c>
      <c r="C94" s="47">
        <v>2023</v>
      </c>
      <c r="D94" s="49" t="s">
        <v>187</v>
      </c>
      <c r="E94" s="49" t="s">
        <v>90</v>
      </c>
      <c r="F94" s="49" t="s">
        <v>264</v>
      </c>
      <c r="G94" s="54">
        <v>249916.3</v>
      </c>
      <c r="H94" s="54">
        <v>249916.3</v>
      </c>
      <c r="I94" s="54">
        <v>249916.3</v>
      </c>
      <c r="J94" s="54">
        <v>0</v>
      </c>
      <c r="K94" s="54">
        <f t="shared" si="3"/>
        <v>0</v>
      </c>
      <c r="L94" s="56">
        <f t="shared" si="4"/>
        <v>1</v>
      </c>
      <c r="M94" s="38">
        <f t="shared" si="5"/>
        <v>1</v>
      </c>
    </row>
    <row r="95" spans="1:13" x14ac:dyDescent="0.25">
      <c r="A95" s="37" t="s">
        <v>125</v>
      </c>
      <c r="B95" s="43" t="s">
        <v>126</v>
      </c>
      <c r="C95" s="47">
        <v>2023</v>
      </c>
      <c r="D95" s="49" t="s">
        <v>212</v>
      </c>
      <c r="E95" s="49" t="s">
        <v>90</v>
      </c>
      <c r="F95" s="49" t="s">
        <v>265</v>
      </c>
      <c r="G95" s="54">
        <v>1256129.54</v>
      </c>
      <c r="H95" s="54">
        <v>1256129.54</v>
      </c>
      <c r="I95" s="54">
        <v>1256129.54</v>
      </c>
      <c r="J95" s="54">
        <v>0</v>
      </c>
      <c r="K95" s="54">
        <f t="shared" si="3"/>
        <v>0</v>
      </c>
      <c r="L95" s="56">
        <f t="shared" si="4"/>
        <v>1</v>
      </c>
      <c r="M95" s="38">
        <f t="shared" si="5"/>
        <v>1</v>
      </c>
    </row>
    <row r="96" spans="1:13" x14ac:dyDescent="0.25">
      <c r="A96" s="37" t="s">
        <v>125</v>
      </c>
      <c r="B96" s="43" t="s">
        <v>126</v>
      </c>
      <c r="C96" s="47">
        <v>2023</v>
      </c>
      <c r="D96" s="49" t="s">
        <v>205</v>
      </c>
      <c r="E96" s="49" t="s">
        <v>90</v>
      </c>
      <c r="F96" s="49" t="s">
        <v>266</v>
      </c>
      <c r="G96" s="54">
        <v>3220537.17</v>
      </c>
      <c r="H96" s="54">
        <v>3220537.17</v>
      </c>
      <c r="I96" s="54">
        <v>2615197.5099999998</v>
      </c>
      <c r="J96" s="54">
        <v>0</v>
      </c>
      <c r="K96" s="54">
        <f t="shared" si="3"/>
        <v>605339.66000000015</v>
      </c>
      <c r="L96" s="56">
        <f t="shared" si="4"/>
        <v>1</v>
      </c>
      <c r="M96" s="38">
        <f t="shared" si="5"/>
        <v>0.81203767320592668</v>
      </c>
    </row>
    <row r="97" spans="1:13" x14ac:dyDescent="0.25">
      <c r="A97" s="37" t="s">
        <v>125</v>
      </c>
      <c r="B97" s="43" t="s">
        <v>126</v>
      </c>
      <c r="C97" s="47">
        <v>2023</v>
      </c>
      <c r="D97" s="49" t="s">
        <v>210</v>
      </c>
      <c r="E97" s="49" t="s">
        <v>90</v>
      </c>
      <c r="F97" s="49" t="s">
        <v>267</v>
      </c>
      <c r="G97" s="54">
        <v>2098642.15</v>
      </c>
      <c r="H97" s="54">
        <v>2098642.15</v>
      </c>
      <c r="I97" s="54">
        <v>1930750.15</v>
      </c>
      <c r="J97" s="54">
        <v>0</v>
      </c>
      <c r="K97" s="54">
        <f t="shared" si="3"/>
        <v>167892</v>
      </c>
      <c r="L97" s="56">
        <f t="shared" si="4"/>
        <v>1</v>
      </c>
      <c r="M97" s="38">
        <f t="shared" si="5"/>
        <v>0.91999970075889304</v>
      </c>
    </row>
    <row r="98" spans="1:13" x14ac:dyDescent="0.25">
      <c r="A98" s="37" t="s">
        <v>125</v>
      </c>
      <c r="B98" s="43" t="s">
        <v>126</v>
      </c>
      <c r="C98" s="47">
        <v>2023</v>
      </c>
      <c r="D98" s="49" t="s">
        <v>218</v>
      </c>
      <c r="E98" s="49" t="s">
        <v>90</v>
      </c>
      <c r="F98" s="49" t="s">
        <v>268</v>
      </c>
      <c r="G98" s="54">
        <v>319761.90999999997</v>
      </c>
      <c r="H98" s="54">
        <v>319761.91000000003</v>
      </c>
      <c r="I98" s="54">
        <v>302394.26</v>
      </c>
      <c r="J98" s="54">
        <v>0</v>
      </c>
      <c r="K98" s="54">
        <f t="shared" si="3"/>
        <v>17367.649999999965</v>
      </c>
      <c r="L98" s="56">
        <f t="shared" si="4"/>
        <v>1.0000000000000002</v>
      </c>
      <c r="M98" s="38">
        <f t="shared" si="5"/>
        <v>0.94568568220023463</v>
      </c>
    </row>
    <row r="99" spans="1:13" x14ac:dyDescent="0.25">
      <c r="A99" s="37" t="s">
        <v>125</v>
      </c>
      <c r="B99" s="43" t="s">
        <v>126</v>
      </c>
      <c r="C99" s="47">
        <v>2023</v>
      </c>
      <c r="D99" s="49" t="s">
        <v>208</v>
      </c>
      <c r="E99" s="49" t="s">
        <v>90</v>
      </c>
      <c r="F99" s="49" t="s">
        <v>269</v>
      </c>
      <c r="G99" s="54">
        <v>314305.21999999997</v>
      </c>
      <c r="H99" s="54">
        <v>314305.21999999997</v>
      </c>
      <c r="I99" s="54">
        <v>26507.66</v>
      </c>
      <c r="J99" s="54">
        <v>0</v>
      </c>
      <c r="K99" s="54">
        <f t="shared" si="3"/>
        <v>287797.56</v>
      </c>
      <c r="L99" s="56">
        <f t="shared" si="4"/>
        <v>1</v>
      </c>
      <c r="M99" s="38">
        <f t="shared" si="5"/>
        <v>8.4337320264677759E-2</v>
      </c>
    </row>
    <row r="100" spans="1:13" x14ac:dyDescent="0.25">
      <c r="A100" s="37" t="s">
        <v>125</v>
      </c>
      <c r="B100" s="43" t="s">
        <v>126</v>
      </c>
      <c r="C100" s="47">
        <v>2023</v>
      </c>
      <c r="D100" s="49" t="s">
        <v>158</v>
      </c>
      <c r="E100" s="49" t="s">
        <v>90</v>
      </c>
      <c r="F100" s="49" t="s">
        <v>270</v>
      </c>
      <c r="G100" s="54">
        <v>86215.67</v>
      </c>
      <c r="H100" s="54">
        <v>86215.67</v>
      </c>
      <c r="I100" s="54">
        <v>82360.97</v>
      </c>
      <c r="J100" s="54">
        <v>0</v>
      </c>
      <c r="K100" s="54">
        <f t="shared" si="3"/>
        <v>3854.6999999999971</v>
      </c>
      <c r="L100" s="56">
        <f t="shared" si="4"/>
        <v>1</v>
      </c>
      <c r="M100" s="38">
        <f t="shared" si="5"/>
        <v>0.95529003022304415</v>
      </c>
    </row>
    <row r="101" spans="1:13" x14ac:dyDescent="0.25">
      <c r="A101" s="37" t="s">
        <v>125</v>
      </c>
      <c r="B101" s="43" t="s">
        <v>126</v>
      </c>
      <c r="C101" s="47">
        <v>2023</v>
      </c>
      <c r="D101" s="49" t="s">
        <v>183</v>
      </c>
      <c r="E101" s="49" t="s">
        <v>90</v>
      </c>
      <c r="F101" s="49" t="s">
        <v>271</v>
      </c>
      <c r="G101" s="54">
        <v>1821442.4</v>
      </c>
      <c r="H101" s="54">
        <v>1821442.4</v>
      </c>
      <c r="I101" s="54">
        <v>1344221.67</v>
      </c>
      <c r="J101" s="54">
        <v>0</v>
      </c>
      <c r="K101" s="54">
        <f t="shared" si="3"/>
        <v>477220.73</v>
      </c>
      <c r="L101" s="56">
        <f t="shared" si="4"/>
        <v>1</v>
      </c>
      <c r="M101" s="38">
        <f t="shared" si="5"/>
        <v>0.73799845111764173</v>
      </c>
    </row>
    <row r="102" spans="1:13" x14ac:dyDescent="0.25">
      <c r="A102" s="37" t="s">
        <v>125</v>
      </c>
      <c r="B102" s="43" t="s">
        <v>126</v>
      </c>
      <c r="C102" s="47">
        <v>2023</v>
      </c>
      <c r="D102" s="49" t="s">
        <v>160</v>
      </c>
      <c r="E102" s="49" t="s">
        <v>90</v>
      </c>
      <c r="F102" s="49" t="s">
        <v>272</v>
      </c>
      <c r="G102" s="54">
        <v>714826.11</v>
      </c>
      <c r="H102" s="54">
        <v>714826.11</v>
      </c>
      <c r="I102" s="54">
        <v>709791.33</v>
      </c>
      <c r="J102" s="54">
        <v>0</v>
      </c>
      <c r="K102" s="54">
        <f t="shared" si="3"/>
        <v>5034.7800000000279</v>
      </c>
      <c r="L102" s="56">
        <f t="shared" si="4"/>
        <v>1</v>
      </c>
      <c r="M102" s="38">
        <f t="shared" si="5"/>
        <v>0.99295663668468959</v>
      </c>
    </row>
    <row r="103" spans="1:13" x14ac:dyDescent="0.25">
      <c r="A103" s="37" t="s">
        <v>125</v>
      </c>
      <c r="B103" s="43" t="s">
        <v>126</v>
      </c>
      <c r="C103" s="47">
        <v>2023</v>
      </c>
      <c r="D103" s="49" t="s">
        <v>218</v>
      </c>
      <c r="E103" s="49" t="s">
        <v>90</v>
      </c>
      <c r="F103" s="49" t="s">
        <v>273</v>
      </c>
      <c r="G103" s="54">
        <v>467092.47999999998</v>
      </c>
      <c r="H103" s="54">
        <v>467092.48000000004</v>
      </c>
      <c r="I103" s="54">
        <v>355652.34</v>
      </c>
      <c r="J103" s="54">
        <v>0</v>
      </c>
      <c r="K103" s="54">
        <f t="shared" si="3"/>
        <v>111440.13999999996</v>
      </c>
      <c r="L103" s="56">
        <f t="shared" si="4"/>
        <v>1.0000000000000002</v>
      </c>
      <c r="M103" s="38">
        <f t="shared" si="5"/>
        <v>0.76141739640081563</v>
      </c>
    </row>
    <row r="104" spans="1:13" x14ac:dyDescent="0.25">
      <c r="A104" s="252"/>
      <c r="B104" s="253"/>
      <c r="C104" s="253"/>
      <c r="D104" s="253"/>
      <c r="E104" s="253"/>
      <c r="F104" s="254"/>
      <c r="G104" s="63" t="s">
        <v>274</v>
      </c>
      <c r="H104" s="258"/>
      <c r="I104" s="259"/>
      <c r="J104" s="63" t="s">
        <v>275</v>
      </c>
      <c r="K104" s="63" t="s">
        <v>276</v>
      </c>
      <c r="L104" s="240"/>
      <c r="M104" s="262"/>
    </row>
    <row r="105" spans="1:13" x14ac:dyDescent="0.25">
      <c r="A105" s="255"/>
      <c r="B105" s="256"/>
      <c r="C105" s="256"/>
      <c r="D105" s="256"/>
      <c r="E105" s="256"/>
      <c r="F105" s="257"/>
      <c r="G105" s="62">
        <f>SUM(G2:G103)</f>
        <v>617999999.99999988</v>
      </c>
      <c r="H105" s="260"/>
      <c r="I105" s="261"/>
      <c r="J105" s="64">
        <v>6503733.9900000021</v>
      </c>
      <c r="K105" s="64">
        <f t="shared" ref="K105" si="6">SUM(K2:K103)</f>
        <v>96917183.590000018</v>
      </c>
      <c r="L105" s="244"/>
      <c r="M105" s="263"/>
    </row>
    <row r="106" spans="1:13" x14ac:dyDescent="0.25">
      <c r="A106" s="37" t="s">
        <v>277</v>
      </c>
      <c r="B106" s="43" t="s">
        <v>126</v>
      </c>
      <c r="C106" s="47">
        <v>2023</v>
      </c>
      <c r="D106" s="49" t="s">
        <v>127</v>
      </c>
      <c r="E106" s="49" t="s">
        <v>8</v>
      </c>
      <c r="F106" s="49" t="s">
        <v>128</v>
      </c>
      <c r="G106" s="54">
        <v>3981386</v>
      </c>
      <c r="H106" s="54">
        <v>3981386</v>
      </c>
      <c r="I106" s="54">
        <v>3662875.12</v>
      </c>
      <c r="J106" s="54">
        <v>0</v>
      </c>
      <c r="K106" s="54">
        <f t="shared" ref="K106:K169" si="7">SUM(G106-I106)</f>
        <v>318510.87999999989</v>
      </c>
      <c r="L106" s="56">
        <f t="shared" si="4"/>
        <v>1</v>
      </c>
      <c r="M106" s="38">
        <f t="shared" si="5"/>
        <v>0.92</v>
      </c>
    </row>
    <row r="107" spans="1:13" x14ac:dyDescent="0.25">
      <c r="A107" s="37" t="s">
        <v>277</v>
      </c>
      <c r="B107" s="43" t="s">
        <v>126</v>
      </c>
      <c r="C107" s="47">
        <v>2023</v>
      </c>
      <c r="D107" s="49" t="s">
        <v>129</v>
      </c>
      <c r="E107" s="49" t="s">
        <v>8</v>
      </c>
      <c r="F107" s="49" t="s">
        <v>130</v>
      </c>
      <c r="G107" s="54">
        <v>1543803</v>
      </c>
      <c r="H107" s="54">
        <v>1543803</v>
      </c>
      <c r="I107" s="54">
        <v>632824.01</v>
      </c>
      <c r="J107" s="54">
        <v>0</v>
      </c>
      <c r="K107" s="54">
        <f t="shared" si="7"/>
        <v>910978.99</v>
      </c>
      <c r="L107" s="56">
        <f t="shared" si="4"/>
        <v>1</v>
      </c>
      <c r="M107" s="38">
        <f t="shared" si="5"/>
        <v>0.40991241110426657</v>
      </c>
    </row>
    <row r="108" spans="1:13" x14ac:dyDescent="0.25">
      <c r="A108" s="37" t="s">
        <v>277</v>
      </c>
      <c r="B108" s="43" t="s">
        <v>126</v>
      </c>
      <c r="C108" s="47">
        <v>2023</v>
      </c>
      <c r="D108" s="49" t="s">
        <v>131</v>
      </c>
      <c r="E108" s="49" t="s">
        <v>8</v>
      </c>
      <c r="F108" s="49" t="s">
        <v>132</v>
      </c>
      <c r="G108" s="54">
        <v>2911171</v>
      </c>
      <c r="H108" s="54">
        <v>2911171</v>
      </c>
      <c r="I108" s="54">
        <v>2268594.94</v>
      </c>
      <c r="J108" s="54">
        <v>0</v>
      </c>
      <c r="K108" s="54">
        <f t="shared" si="7"/>
        <v>642576.06000000006</v>
      </c>
      <c r="L108" s="56">
        <f t="shared" si="4"/>
        <v>1</v>
      </c>
      <c r="M108" s="38">
        <f t="shared" si="5"/>
        <v>0.7792723065735403</v>
      </c>
    </row>
    <row r="109" spans="1:13" x14ac:dyDescent="0.25">
      <c r="A109" s="37" t="s">
        <v>277</v>
      </c>
      <c r="B109" s="43" t="s">
        <v>126</v>
      </c>
      <c r="C109" s="47">
        <v>2023</v>
      </c>
      <c r="D109" s="49" t="s">
        <v>135</v>
      </c>
      <c r="E109" s="49" t="s">
        <v>8</v>
      </c>
      <c r="F109" s="49" t="s">
        <v>136</v>
      </c>
      <c r="G109" s="54">
        <v>55575000</v>
      </c>
      <c r="H109" s="54">
        <v>55279517</v>
      </c>
      <c r="I109" s="54">
        <v>37198798.109999999</v>
      </c>
      <c r="J109" s="54">
        <v>295483</v>
      </c>
      <c r="K109" s="54">
        <f t="shared" si="7"/>
        <v>18376201.890000001</v>
      </c>
      <c r="L109" s="56">
        <f t="shared" si="4"/>
        <v>0.99468316689158798</v>
      </c>
      <c r="M109" s="38">
        <f t="shared" si="5"/>
        <v>0.66934409554655871</v>
      </c>
    </row>
    <row r="110" spans="1:13" x14ac:dyDescent="0.25">
      <c r="A110" s="37" t="s">
        <v>277</v>
      </c>
      <c r="B110" s="43" t="s">
        <v>126</v>
      </c>
      <c r="C110" s="47">
        <v>2023</v>
      </c>
      <c r="D110" s="49" t="s">
        <v>137</v>
      </c>
      <c r="E110" s="49" t="s">
        <v>8</v>
      </c>
      <c r="F110" s="49" t="s">
        <v>138</v>
      </c>
      <c r="G110" s="54">
        <v>9311568</v>
      </c>
      <c r="H110" s="54">
        <v>7302297.4400000004</v>
      </c>
      <c r="I110" s="54">
        <v>7030369.5700000003</v>
      </c>
      <c r="J110" s="54">
        <v>2009270.5599999996</v>
      </c>
      <c r="K110" s="54">
        <f t="shared" si="7"/>
        <v>2281198.4299999997</v>
      </c>
      <c r="L110" s="56">
        <f t="shared" si="4"/>
        <v>0.78421780735532409</v>
      </c>
      <c r="M110" s="38">
        <f t="shared" si="5"/>
        <v>0.75501457649238024</v>
      </c>
    </row>
    <row r="111" spans="1:13" x14ac:dyDescent="0.25">
      <c r="A111" s="37" t="s">
        <v>277</v>
      </c>
      <c r="B111" s="43" t="s">
        <v>126</v>
      </c>
      <c r="C111" s="47">
        <v>2023</v>
      </c>
      <c r="D111" s="49" t="s">
        <v>139</v>
      </c>
      <c r="E111" s="49" t="s">
        <v>8</v>
      </c>
      <c r="F111" s="49" t="s">
        <v>141</v>
      </c>
      <c r="G111" s="54">
        <v>3262879</v>
      </c>
      <c r="H111" s="54">
        <v>3262879</v>
      </c>
      <c r="I111" s="54">
        <v>1223166.3999999999</v>
      </c>
      <c r="J111" s="54">
        <v>0</v>
      </c>
      <c r="K111" s="54">
        <f t="shared" si="7"/>
        <v>2039712.6</v>
      </c>
      <c r="L111" s="56">
        <f t="shared" si="4"/>
        <v>1</v>
      </c>
      <c r="M111" s="38">
        <f t="shared" si="5"/>
        <v>0.37487335570825642</v>
      </c>
    </row>
    <row r="112" spans="1:13" x14ac:dyDescent="0.25">
      <c r="A112" s="37" t="s">
        <v>277</v>
      </c>
      <c r="B112" s="43" t="s">
        <v>126</v>
      </c>
      <c r="C112" s="47">
        <v>2023</v>
      </c>
      <c r="D112" s="49" t="s">
        <v>142</v>
      </c>
      <c r="E112" s="49" t="s">
        <v>8</v>
      </c>
      <c r="F112" s="49" t="s">
        <v>143</v>
      </c>
      <c r="G112" s="54">
        <v>6454953</v>
      </c>
      <c r="H112" s="54">
        <v>6454953</v>
      </c>
      <c r="I112" s="54">
        <v>5889019.0299999993</v>
      </c>
      <c r="J112" s="54">
        <v>0</v>
      </c>
      <c r="K112" s="54">
        <f t="shared" si="7"/>
        <v>565933.97000000067</v>
      </c>
      <c r="L112" s="56">
        <f t="shared" si="4"/>
        <v>1</v>
      </c>
      <c r="M112" s="38">
        <f t="shared" si="5"/>
        <v>0.91232562498905867</v>
      </c>
    </row>
    <row r="113" spans="1:13" x14ac:dyDescent="0.25">
      <c r="A113" s="37" t="s">
        <v>277</v>
      </c>
      <c r="B113" s="43" t="s">
        <v>126</v>
      </c>
      <c r="C113" s="47">
        <v>2023</v>
      </c>
      <c r="D113" s="49" t="s">
        <v>144</v>
      </c>
      <c r="E113" s="49" t="s">
        <v>8</v>
      </c>
      <c r="F113" s="49" t="s">
        <v>145</v>
      </c>
      <c r="G113" s="54">
        <v>10632506</v>
      </c>
      <c r="H113" s="54">
        <v>9688069.129999999</v>
      </c>
      <c r="I113" s="54">
        <v>9458859.9900000002</v>
      </c>
      <c r="J113" s="54">
        <v>944436.87000000104</v>
      </c>
      <c r="K113" s="54">
        <f t="shared" si="7"/>
        <v>1173646.0099999998</v>
      </c>
      <c r="L113" s="56">
        <f t="shared" si="4"/>
        <v>0.91117457446062089</v>
      </c>
      <c r="M113" s="38">
        <f t="shared" si="5"/>
        <v>0.88961717867829093</v>
      </c>
    </row>
    <row r="114" spans="1:13" x14ac:dyDescent="0.25">
      <c r="A114" s="37" t="s">
        <v>277</v>
      </c>
      <c r="B114" s="43" t="s">
        <v>126</v>
      </c>
      <c r="C114" s="47">
        <v>2023</v>
      </c>
      <c r="D114" s="49" t="s">
        <v>146</v>
      </c>
      <c r="E114" s="49" t="s">
        <v>8</v>
      </c>
      <c r="F114" s="49" t="s">
        <v>147</v>
      </c>
      <c r="G114" s="54">
        <v>9326658</v>
      </c>
      <c r="H114" s="54">
        <v>9326658</v>
      </c>
      <c r="I114" s="54">
        <v>8666339.2599999998</v>
      </c>
      <c r="J114" s="54">
        <v>0</v>
      </c>
      <c r="K114" s="54">
        <f t="shared" si="7"/>
        <v>660318.74000000022</v>
      </c>
      <c r="L114" s="56">
        <f t="shared" si="4"/>
        <v>1</v>
      </c>
      <c r="M114" s="38">
        <f t="shared" si="5"/>
        <v>0.92920092706304869</v>
      </c>
    </row>
    <row r="115" spans="1:13" x14ac:dyDescent="0.25">
      <c r="A115" s="37" t="s">
        <v>277</v>
      </c>
      <c r="B115" s="43" t="s">
        <v>126</v>
      </c>
      <c r="C115" s="47">
        <v>2023</v>
      </c>
      <c r="D115" s="49" t="s">
        <v>148</v>
      </c>
      <c r="E115" s="49" t="s">
        <v>8</v>
      </c>
      <c r="F115" s="49" t="s">
        <v>149</v>
      </c>
      <c r="G115" s="54">
        <v>11266278</v>
      </c>
      <c r="H115" s="54">
        <v>11266278</v>
      </c>
      <c r="I115" s="54">
        <v>7002805.7299999995</v>
      </c>
      <c r="J115" s="54">
        <v>0</v>
      </c>
      <c r="K115" s="54">
        <f t="shared" si="7"/>
        <v>4263472.2700000005</v>
      </c>
      <c r="L115" s="56">
        <f t="shared" si="4"/>
        <v>1</v>
      </c>
      <c r="M115" s="38">
        <f t="shared" si="5"/>
        <v>0.62157224684141466</v>
      </c>
    </row>
    <row r="116" spans="1:13" x14ac:dyDescent="0.25">
      <c r="A116" s="37" t="s">
        <v>277</v>
      </c>
      <c r="B116" s="43" t="s">
        <v>126</v>
      </c>
      <c r="C116" s="47">
        <v>2023</v>
      </c>
      <c r="D116" s="49" t="s">
        <v>127</v>
      </c>
      <c r="E116" s="49" t="s">
        <v>8</v>
      </c>
      <c r="F116" s="49" t="s">
        <v>150</v>
      </c>
      <c r="G116" s="54">
        <v>3981386</v>
      </c>
      <c r="H116" s="54">
        <v>3981386</v>
      </c>
      <c r="I116" s="54">
        <v>3536724.31</v>
      </c>
      <c r="J116" s="54">
        <v>0</v>
      </c>
      <c r="K116" s="54">
        <f t="shared" si="7"/>
        <v>444661.68999999994</v>
      </c>
      <c r="L116" s="56">
        <f t="shared" si="4"/>
        <v>1</v>
      </c>
      <c r="M116" s="38">
        <f t="shared" si="5"/>
        <v>0.8883148506575349</v>
      </c>
    </row>
    <row r="117" spans="1:13" x14ac:dyDescent="0.25">
      <c r="A117" s="37" t="s">
        <v>277</v>
      </c>
      <c r="B117" s="43" t="s">
        <v>126</v>
      </c>
      <c r="C117" s="47">
        <v>2023</v>
      </c>
      <c r="D117" s="49" t="s">
        <v>151</v>
      </c>
      <c r="E117" s="49" t="s">
        <v>8</v>
      </c>
      <c r="F117" s="49" t="s">
        <v>152</v>
      </c>
      <c r="G117" s="54">
        <v>3053944</v>
      </c>
      <c r="H117" s="54">
        <v>3053944</v>
      </c>
      <c r="I117" s="54">
        <v>855736.28</v>
      </c>
      <c r="J117" s="54">
        <v>0</v>
      </c>
      <c r="K117" s="54">
        <f t="shared" si="7"/>
        <v>2198207.7199999997</v>
      </c>
      <c r="L117" s="56">
        <f t="shared" si="4"/>
        <v>1</v>
      </c>
      <c r="M117" s="38">
        <f t="shared" si="5"/>
        <v>0.28020693241264411</v>
      </c>
    </row>
    <row r="118" spans="1:13" x14ac:dyDescent="0.25">
      <c r="A118" s="37" t="s">
        <v>277</v>
      </c>
      <c r="B118" s="43" t="s">
        <v>126</v>
      </c>
      <c r="C118" s="47">
        <v>2023</v>
      </c>
      <c r="D118" s="49" t="s">
        <v>153</v>
      </c>
      <c r="E118" s="49" t="s">
        <v>89</v>
      </c>
      <c r="F118" s="49" t="s">
        <v>154</v>
      </c>
      <c r="G118" s="54">
        <v>356764</v>
      </c>
      <c r="H118" s="54">
        <v>356764</v>
      </c>
      <c r="I118" s="54">
        <v>33083.22</v>
      </c>
      <c r="J118" s="54">
        <v>0</v>
      </c>
      <c r="K118" s="54">
        <f t="shared" si="7"/>
        <v>323680.78000000003</v>
      </c>
      <c r="L118" s="56">
        <f t="shared" si="4"/>
        <v>1</v>
      </c>
      <c r="M118" s="38">
        <f t="shared" si="5"/>
        <v>9.273138545368928E-2</v>
      </c>
    </row>
    <row r="119" spans="1:13" x14ac:dyDescent="0.25">
      <c r="A119" s="37" t="s">
        <v>277</v>
      </c>
      <c r="B119" s="43" t="s">
        <v>126</v>
      </c>
      <c r="C119" s="47">
        <v>2023</v>
      </c>
      <c r="D119" s="49" t="s">
        <v>155</v>
      </c>
      <c r="E119" s="49" t="s">
        <v>89</v>
      </c>
      <c r="F119" s="49" t="s">
        <v>156</v>
      </c>
      <c r="G119" s="54">
        <v>700487</v>
      </c>
      <c r="H119" s="54">
        <v>700487</v>
      </c>
      <c r="I119" s="54">
        <v>501379.28</v>
      </c>
      <c r="J119" s="54">
        <v>0</v>
      </c>
      <c r="K119" s="54">
        <f t="shared" si="7"/>
        <v>199107.71999999997</v>
      </c>
      <c r="L119" s="56">
        <f t="shared" si="4"/>
        <v>1</v>
      </c>
      <c r="M119" s="38">
        <f t="shared" si="5"/>
        <v>0.71575815111486729</v>
      </c>
    </row>
    <row r="120" spans="1:13" x14ac:dyDescent="0.25">
      <c r="A120" s="37" t="s">
        <v>277</v>
      </c>
      <c r="B120" s="43" t="s">
        <v>126</v>
      </c>
      <c r="C120" s="47">
        <v>2023</v>
      </c>
      <c r="D120" s="49" t="s">
        <v>129</v>
      </c>
      <c r="E120" s="49" t="s">
        <v>89</v>
      </c>
      <c r="F120" s="49" t="s">
        <v>157</v>
      </c>
      <c r="G120" s="54">
        <v>741328</v>
      </c>
      <c r="H120" s="54">
        <v>741328</v>
      </c>
      <c r="I120" s="54">
        <v>496687.66000000003</v>
      </c>
      <c r="J120" s="54">
        <v>0</v>
      </c>
      <c r="K120" s="54">
        <f t="shared" si="7"/>
        <v>244640.33999999997</v>
      </c>
      <c r="L120" s="56">
        <f t="shared" si="4"/>
        <v>1</v>
      </c>
      <c r="M120" s="38">
        <f t="shared" si="5"/>
        <v>0.6699971672458076</v>
      </c>
    </row>
    <row r="121" spans="1:13" x14ac:dyDescent="0.25">
      <c r="A121" s="37" t="s">
        <v>277</v>
      </c>
      <c r="B121" s="43" t="s">
        <v>126</v>
      </c>
      <c r="C121" s="47">
        <v>2023</v>
      </c>
      <c r="D121" s="49" t="s">
        <v>158</v>
      </c>
      <c r="E121" s="49" t="s">
        <v>89</v>
      </c>
      <c r="F121" s="49" t="s">
        <v>159</v>
      </c>
      <c r="G121" s="54">
        <v>250000</v>
      </c>
      <c r="H121" s="54">
        <v>250000</v>
      </c>
      <c r="I121" s="54">
        <v>3864.02</v>
      </c>
      <c r="J121" s="54">
        <v>0</v>
      </c>
      <c r="K121" s="54">
        <f t="shared" si="7"/>
        <v>246135.98</v>
      </c>
      <c r="L121" s="56">
        <f t="shared" si="4"/>
        <v>1</v>
      </c>
      <c r="M121" s="38">
        <f t="shared" si="5"/>
        <v>1.5456080000000001E-2</v>
      </c>
    </row>
    <row r="122" spans="1:13" x14ac:dyDescent="0.25">
      <c r="A122" s="37" t="s">
        <v>277</v>
      </c>
      <c r="B122" s="43" t="s">
        <v>126</v>
      </c>
      <c r="C122" s="47">
        <v>2023</v>
      </c>
      <c r="D122" s="49" t="s">
        <v>160</v>
      </c>
      <c r="E122" s="49" t="s">
        <v>89</v>
      </c>
      <c r="F122" s="49" t="s">
        <v>161</v>
      </c>
      <c r="G122" s="54">
        <v>365090</v>
      </c>
      <c r="H122" s="54">
        <v>133649.56</v>
      </c>
      <c r="I122" s="54">
        <v>133649.56</v>
      </c>
      <c r="J122" s="54">
        <v>231440.44</v>
      </c>
      <c r="K122" s="54">
        <f t="shared" si="7"/>
        <v>231440.44</v>
      </c>
      <c r="L122" s="56">
        <f t="shared" si="4"/>
        <v>0.36607291352817112</v>
      </c>
      <c r="M122" s="38">
        <f t="shared" si="5"/>
        <v>0.36607291352817112</v>
      </c>
    </row>
    <row r="123" spans="1:13" x14ac:dyDescent="0.25">
      <c r="A123" s="37" t="s">
        <v>277</v>
      </c>
      <c r="B123" s="43" t="s">
        <v>126</v>
      </c>
      <c r="C123" s="47">
        <v>2023</v>
      </c>
      <c r="D123" s="49" t="s">
        <v>162</v>
      </c>
      <c r="E123" s="49" t="s">
        <v>89</v>
      </c>
      <c r="F123" s="49" t="s">
        <v>163</v>
      </c>
      <c r="G123" s="54">
        <v>341680</v>
      </c>
      <c r="H123" s="54">
        <v>341680</v>
      </c>
      <c r="I123" s="54">
        <v>10900</v>
      </c>
      <c r="J123" s="54">
        <v>0</v>
      </c>
      <c r="K123" s="54">
        <f t="shared" si="7"/>
        <v>330780</v>
      </c>
      <c r="L123" s="56">
        <f t="shared" si="4"/>
        <v>1</v>
      </c>
      <c r="M123" s="38">
        <f t="shared" si="5"/>
        <v>3.1901194099742451E-2</v>
      </c>
    </row>
    <row r="124" spans="1:13" x14ac:dyDescent="0.25">
      <c r="A124" s="37" t="s">
        <v>277</v>
      </c>
      <c r="B124" s="43" t="s">
        <v>126</v>
      </c>
      <c r="C124" s="47">
        <v>2023</v>
      </c>
      <c r="D124" s="49" t="s">
        <v>131</v>
      </c>
      <c r="E124" s="49" t="s">
        <v>89</v>
      </c>
      <c r="F124" s="49" t="s">
        <v>164</v>
      </c>
      <c r="G124" s="54">
        <v>1397933</v>
      </c>
      <c r="H124" s="54">
        <v>1326648.23</v>
      </c>
      <c r="I124" s="54">
        <v>662194.3600000001</v>
      </c>
      <c r="J124" s="54">
        <v>71284.770000000019</v>
      </c>
      <c r="K124" s="54">
        <f t="shared" si="7"/>
        <v>735738.6399999999</v>
      </c>
      <c r="L124" s="56">
        <f t="shared" si="4"/>
        <v>0.94900701964972567</v>
      </c>
      <c r="M124" s="38">
        <f t="shared" si="5"/>
        <v>0.47369534877565672</v>
      </c>
    </row>
    <row r="125" spans="1:13" x14ac:dyDescent="0.25">
      <c r="A125" s="37" t="s">
        <v>277</v>
      </c>
      <c r="B125" s="43" t="s">
        <v>126</v>
      </c>
      <c r="C125" s="47">
        <v>2023</v>
      </c>
      <c r="D125" s="49" t="s">
        <v>165</v>
      </c>
      <c r="E125" s="49" t="s">
        <v>89</v>
      </c>
      <c r="F125" s="49" t="s">
        <v>166</v>
      </c>
      <c r="G125" s="54">
        <v>250000</v>
      </c>
      <c r="H125" s="54">
        <v>248526</v>
      </c>
      <c r="I125" s="54">
        <v>185210.3</v>
      </c>
      <c r="J125" s="54">
        <v>1474</v>
      </c>
      <c r="K125" s="54">
        <f t="shared" si="7"/>
        <v>64789.700000000012</v>
      </c>
      <c r="L125" s="56">
        <f t="shared" si="4"/>
        <v>0.99410399999999999</v>
      </c>
      <c r="M125" s="38">
        <f t="shared" si="5"/>
        <v>0.74084119999999998</v>
      </c>
    </row>
    <row r="126" spans="1:13" x14ac:dyDescent="0.25">
      <c r="A126" s="37" t="s">
        <v>277</v>
      </c>
      <c r="B126" s="43" t="s">
        <v>126</v>
      </c>
      <c r="C126" s="47">
        <v>2023</v>
      </c>
      <c r="D126" s="49" t="s">
        <v>167</v>
      </c>
      <c r="E126" s="49" t="s">
        <v>89</v>
      </c>
      <c r="F126" s="49" t="s">
        <v>168</v>
      </c>
      <c r="G126" s="54">
        <v>948677</v>
      </c>
      <c r="H126" s="54">
        <v>948677</v>
      </c>
      <c r="I126" s="54">
        <v>663539.71</v>
      </c>
      <c r="J126" s="54">
        <v>0</v>
      </c>
      <c r="K126" s="54">
        <f t="shared" si="7"/>
        <v>285137.29000000004</v>
      </c>
      <c r="L126" s="56">
        <f t="shared" si="4"/>
        <v>1</v>
      </c>
      <c r="M126" s="38">
        <f t="shared" si="5"/>
        <v>0.69943691056070711</v>
      </c>
    </row>
    <row r="127" spans="1:13" x14ac:dyDescent="0.25">
      <c r="A127" s="37" t="s">
        <v>277</v>
      </c>
      <c r="B127" s="43" t="s">
        <v>126</v>
      </c>
      <c r="C127" s="47">
        <v>2023</v>
      </c>
      <c r="D127" s="49" t="s">
        <v>169</v>
      </c>
      <c r="E127" s="49" t="s">
        <v>89</v>
      </c>
      <c r="F127" s="49" t="s">
        <v>170</v>
      </c>
      <c r="G127" s="54">
        <v>787591</v>
      </c>
      <c r="H127" s="54">
        <v>787591</v>
      </c>
      <c r="I127" s="54">
        <v>56742.869999999995</v>
      </c>
      <c r="J127" s="54">
        <v>0</v>
      </c>
      <c r="K127" s="54">
        <f t="shared" si="7"/>
        <v>730848.13</v>
      </c>
      <c r="L127" s="56">
        <f t="shared" si="4"/>
        <v>1</v>
      </c>
      <c r="M127" s="38">
        <f t="shared" si="5"/>
        <v>7.2046112766651724E-2</v>
      </c>
    </row>
    <row r="128" spans="1:13" x14ac:dyDescent="0.25">
      <c r="A128" s="37" t="s">
        <v>277</v>
      </c>
      <c r="B128" s="43" t="s">
        <v>126</v>
      </c>
      <c r="C128" s="47">
        <v>2023</v>
      </c>
      <c r="D128" s="49" t="s">
        <v>171</v>
      </c>
      <c r="E128" s="49" t="s">
        <v>89</v>
      </c>
      <c r="F128" s="49" t="s">
        <v>172</v>
      </c>
      <c r="G128" s="54">
        <v>250000</v>
      </c>
      <c r="H128" s="54">
        <v>250000</v>
      </c>
      <c r="I128" s="54">
        <v>230840.37</v>
      </c>
      <c r="J128" s="54">
        <v>0</v>
      </c>
      <c r="K128" s="54">
        <f t="shared" si="7"/>
        <v>19159.630000000005</v>
      </c>
      <c r="L128" s="56">
        <f t="shared" si="4"/>
        <v>1</v>
      </c>
      <c r="M128" s="38">
        <f t="shared" si="5"/>
        <v>0.92336147999999996</v>
      </c>
    </row>
    <row r="129" spans="1:13" x14ac:dyDescent="0.25">
      <c r="A129" s="37" t="s">
        <v>277</v>
      </c>
      <c r="B129" s="43" t="s">
        <v>126</v>
      </c>
      <c r="C129" s="47">
        <v>2023</v>
      </c>
      <c r="D129" s="49" t="s">
        <v>133</v>
      </c>
      <c r="E129" s="49" t="s">
        <v>89</v>
      </c>
      <c r="F129" s="49" t="s">
        <v>173</v>
      </c>
      <c r="G129" s="54">
        <v>3254164</v>
      </c>
      <c r="H129" s="54">
        <v>2676455.7999999998</v>
      </c>
      <c r="I129" s="54">
        <v>2336372.37</v>
      </c>
      <c r="J129" s="54">
        <v>577708.20000000019</v>
      </c>
      <c r="K129" s="54">
        <f t="shared" si="7"/>
        <v>917791.62999999989</v>
      </c>
      <c r="L129" s="56">
        <f t="shared" si="4"/>
        <v>0.82247108627592214</v>
      </c>
      <c r="M129" s="38">
        <f t="shared" si="5"/>
        <v>0.71796392867722714</v>
      </c>
    </row>
    <row r="130" spans="1:13" x14ac:dyDescent="0.25">
      <c r="A130" s="37" t="s">
        <v>277</v>
      </c>
      <c r="B130" s="43" t="s">
        <v>126</v>
      </c>
      <c r="C130" s="47">
        <v>2023</v>
      </c>
      <c r="D130" s="49" t="s">
        <v>135</v>
      </c>
      <c r="E130" s="49" t="s">
        <v>89</v>
      </c>
      <c r="F130" s="49" t="s">
        <v>174</v>
      </c>
      <c r="G130" s="54">
        <v>31357060</v>
      </c>
      <c r="H130" s="54">
        <v>31357060</v>
      </c>
      <c r="I130" s="54">
        <v>30357564.740000002</v>
      </c>
      <c r="J130" s="54">
        <v>0</v>
      </c>
      <c r="K130" s="54">
        <f t="shared" si="7"/>
        <v>999495.25999999791</v>
      </c>
      <c r="L130" s="56">
        <f t="shared" si="4"/>
        <v>1</v>
      </c>
      <c r="M130" s="38">
        <f t="shared" si="5"/>
        <v>0.96812535167518898</v>
      </c>
    </row>
    <row r="131" spans="1:13" x14ac:dyDescent="0.25">
      <c r="A131" s="37" t="s">
        <v>277</v>
      </c>
      <c r="B131" s="43" t="s">
        <v>126</v>
      </c>
      <c r="C131" s="47">
        <v>2023</v>
      </c>
      <c r="D131" s="49" t="s">
        <v>175</v>
      </c>
      <c r="E131" s="49" t="s">
        <v>89</v>
      </c>
      <c r="F131" s="49" t="s">
        <v>176</v>
      </c>
      <c r="G131" s="54">
        <v>576341</v>
      </c>
      <c r="H131" s="54">
        <v>576341</v>
      </c>
      <c r="I131" s="54">
        <v>280507.2</v>
      </c>
      <c r="J131" s="54">
        <v>0</v>
      </c>
      <c r="K131" s="54">
        <f t="shared" si="7"/>
        <v>295833.8</v>
      </c>
      <c r="L131" s="56">
        <f t="shared" ref="L131:L194" si="8">H131/G131</f>
        <v>1</v>
      </c>
      <c r="M131" s="38">
        <f t="shared" ref="M131:M194" si="9">I131/G131</f>
        <v>0.48670353141629696</v>
      </c>
    </row>
    <row r="132" spans="1:13" x14ac:dyDescent="0.25">
      <c r="A132" s="37" t="s">
        <v>277</v>
      </c>
      <c r="B132" s="43" t="s">
        <v>126</v>
      </c>
      <c r="C132" s="47">
        <v>2023</v>
      </c>
      <c r="D132" s="49" t="s">
        <v>177</v>
      </c>
      <c r="E132" s="49" t="s">
        <v>89</v>
      </c>
      <c r="F132" s="49" t="s">
        <v>178</v>
      </c>
      <c r="G132" s="54">
        <v>437551</v>
      </c>
      <c r="H132" s="54">
        <v>437551</v>
      </c>
      <c r="I132" s="54">
        <v>377024.76</v>
      </c>
      <c r="J132" s="54">
        <v>0</v>
      </c>
      <c r="K132" s="54">
        <f t="shared" si="7"/>
        <v>60526.239999999991</v>
      </c>
      <c r="L132" s="56">
        <f t="shared" si="8"/>
        <v>1</v>
      </c>
      <c r="M132" s="38">
        <f t="shared" si="9"/>
        <v>0.86167043384656872</v>
      </c>
    </row>
    <row r="133" spans="1:13" x14ac:dyDescent="0.25">
      <c r="A133" s="37" t="s">
        <v>277</v>
      </c>
      <c r="B133" s="43" t="s">
        <v>126</v>
      </c>
      <c r="C133" s="47">
        <v>2023</v>
      </c>
      <c r="D133" s="49" t="s">
        <v>179</v>
      </c>
      <c r="E133" s="49" t="s">
        <v>89</v>
      </c>
      <c r="F133" s="49" t="s">
        <v>180</v>
      </c>
      <c r="G133" s="54">
        <v>338893</v>
      </c>
      <c r="H133" s="54">
        <v>227774.14</v>
      </c>
      <c r="I133" s="54">
        <v>188612.58000000002</v>
      </c>
      <c r="J133" s="54">
        <v>111118.85999999999</v>
      </c>
      <c r="K133" s="54">
        <f t="shared" si="7"/>
        <v>150280.41999999998</v>
      </c>
      <c r="L133" s="56">
        <f t="shared" si="8"/>
        <v>0.67211225962176857</v>
      </c>
      <c r="M133" s="38">
        <f t="shared" si="9"/>
        <v>0.55655495982507763</v>
      </c>
    </row>
    <row r="134" spans="1:13" x14ac:dyDescent="0.25">
      <c r="A134" s="37" t="s">
        <v>277</v>
      </c>
      <c r="B134" s="43" t="s">
        <v>126</v>
      </c>
      <c r="C134" s="47">
        <v>2023</v>
      </c>
      <c r="D134" s="49" t="s">
        <v>181</v>
      </c>
      <c r="E134" s="49" t="s">
        <v>89</v>
      </c>
      <c r="F134" s="49" t="s">
        <v>182</v>
      </c>
      <c r="G134" s="54">
        <v>250000</v>
      </c>
      <c r="H134" s="54">
        <v>250000</v>
      </c>
      <c r="I134" s="54">
        <v>228379.82</v>
      </c>
      <c r="J134" s="54">
        <v>0</v>
      </c>
      <c r="K134" s="54">
        <f t="shared" si="7"/>
        <v>21620.179999999993</v>
      </c>
      <c r="L134" s="56">
        <f t="shared" si="8"/>
        <v>1</v>
      </c>
      <c r="M134" s="38">
        <f t="shared" si="9"/>
        <v>0.91351928000000004</v>
      </c>
    </row>
    <row r="135" spans="1:13" x14ac:dyDescent="0.25">
      <c r="A135" s="37" t="s">
        <v>277</v>
      </c>
      <c r="B135" s="43" t="s">
        <v>126</v>
      </c>
      <c r="C135" s="47">
        <v>2023</v>
      </c>
      <c r="D135" s="49" t="s">
        <v>183</v>
      </c>
      <c r="E135" s="49" t="s">
        <v>89</v>
      </c>
      <c r="F135" s="49" t="s">
        <v>184</v>
      </c>
      <c r="G135" s="54">
        <v>1762942</v>
      </c>
      <c r="H135" s="54">
        <v>1762942</v>
      </c>
      <c r="I135" s="54">
        <v>1116164.9099999999</v>
      </c>
      <c r="J135" s="54">
        <v>0</v>
      </c>
      <c r="K135" s="54">
        <f t="shared" si="7"/>
        <v>646777.09000000008</v>
      </c>
      <c r="L135" s="56">
        <f t="shared" si="8"/>
        <v>1</v>
      </c>
      <c r="M135" s="38">
        <f t="shared" si="9"/>
        <v>0.63312627982089031</v>
      </c>
    </row>
    <row r="136" spans="1:13" x14ac:dyDescent="0.25">
      <c r="A136" s="37" t="s">
        <v>277</v>
      </c>
      <c r="B136" s="43" t="s">
        <v>126</v>
      </c>
      <c r="C136" s="47">
        <v>2023</v>
      </c>
      <c r="D136" s="49" t="s">
        <v>185</v>
      </c>
      <c r="E136" s="49" t="s">
        <v>89</v>
      </c>
      <c r="F136" s="49" t="s">
        <v>186</v>
      </c>
      <c r="G136" s="54">
        <v>302105</v>
      </c>
      <c r="H136" s="54">
        <v>302105</v>
      </c>
      <c r="I136" s="54">
        <v>215883.06</v>
      </c>
      <c r="J136" s="54">
        <v>0</v>
      </c>
      <c r="K136" s="54">
        <f t="shared" si="7"/>
        <v>86221.94</v>
      </c>
      <c r="L136" s="56">
        <f t="shared" si="8"/>
        <v>1</v>
      </c>
      <c r="M136" s="38">
        <f t="shared" si="9"/>
        <v>0.71459611724400451</v>
      </c>
    </row>
    <row r="137" spans="1:13" x14ac:dyDescent="0.25">
      <c r="A137" s="37" t="s">
        <v>277</v>
      </c>
      <c r="B137" s="43" t="s">
        <v>126</v>
      </c>
      <c r="C137" s="47">
        <v>2023</v>
      </c>
      <c r="D137" s="49" t="s">
        <v>187</v>
      </c>
      <c r="E137" s="49" t="s">
        <v>89</v>
      </c>
      <c r="F137" s="49" t="s">
        <v>188</v>
      </c>
      <c r="G137" s="54">
        <v>760399</v>
      </c>
      <c r="H137" s="54">
        <v>760399</v>
      </c>
      <c r="I137" s="54">
        <v>557999.26</v>
      </c>
      <c r="J137" s="54">
        <v>0</v>
      </c>
      <c r="K137" s="54">
        <f t="shared" si="7"/>
        <v>202399.74</v>
      </c>
      <c r="L137" s="56">
        <f t="shared" si="8"/>
        <v>1</v>
      </c>
      <c r="M137" s="38">
        <f t="shared" si="9"/>
        <v>0.7338242948767687</v>
      </c>
    </row>
    <row r="138" spans="1:13" x14ac:dyDescent="0.25">
      <c r="A138" s="37" t="s">
        <v>277</v>
      </c>
      <c r="B138" s="43" t="s">
        <v>126</v>
      </c>
      <c r="C138" s="47">
        <v>2023</v>
      </c>
      <c r="D138" s="49" t="s">
        <v>139</v>
      </c>
      <c r="E138" s="49" t="s">
        <v>89</v>
      </c>
      <c r="F138" s="49" t="s">
        <v>189</v>
      </c>
      <c r="G138" s="54">
        <v>1566822</v>
      </c>
      <c r="H138" s="54">
        <v>1566822</v>
      </c>
      <c r="I138" s="54">
        <v>126309.92</v>
      </c>
      <c r="J138" s="54">
        <v>0</v>
      </c>
      <c r="K138" s="54">
        <f t="shared" si="7"/>
        <v>1440512.08</v>
      </c>
      <c r="L138" s="56">
        <f t="shared" si="8"/>
        <v>1</v>
      </c>
      <c r="M138" s="38">
        <f t="shared" si="9"/>
        <v>8.0615360264280178E-2</v>
      </c>
    </row>
    <row r="139" spans="1:13" x14ac:dyDescent="0.25">
      <c r="A139" s="37" t="s">
        <v>277</v>
      </c>
      <c r="B139" s="43" t="s">
        <v>126</v>
      </c>
      <c r="C139" s="47">
        <v>2023</v>
      </c>
      <c r="D139" s="49" t="s">
        <v>190</v>
      </c>
      <c r="E139" s="49" t="s">
        <v>89</v>
      </c>
      <c r="F139" s="49" t="s">
        <v>191</v>
      </c>
      <c r="G139" s="54">
        <v>343909</v>
      </c>
      <c r="H139" s="54">
        <v>343909</v>
      </c>
      <c r="I139" s="54">
        <v>239184.52000000002</v>
      </c>
      <c r="J139" s="54">
        <v>0</v>
      </c>
      <c r="K139" s="54">
        <f t="shared" si="7"/>
        <v>104724.47999999998</v>
      </c>
      <c r="L139" s="56">
        <f t="shared" si="8"/>
        <v>1</v>
      </c>
      <c r="M139" s="38">
        <f t="shared" si="9"/>
        <v>0.6954878179983659</v>
      </c>
    </row>
    <row r="140" spans="1:13" x14ac:dyDescent="0.25">
      <c r="A140" s="37" t="s">
        <v>277</v>
      </c>
      <c r="B140" s="43" t="s">
        <v>126</v>
      </c>
      <c r="C140" s="47">
        <v>2023</v>
      </c>
      <c r="D140" s="49" t="s">
        <v>142</v>
      </c>
      <c r="E140" s="49" t="s">
        <v>89</v>
      </c>
      <c r="F140" s="49" t="s">
        <v>192</v>
      </c>
      <c r="G140" s="54">
        <v>3099643</v>
      </c>
      <c r="H140" s="54">
        <v>1846048.92</v>
      </c>
      <c r="I140" s="54">
        <v>1846048.92</v>
      </c>
      <c r="J140" s="54">
        <v>1253594.08</v>
      </c>
      <c r="K140" s="54">
        <f t="shared" si="7"/>
        <v>1253594.08</v>
      </c>
      <c r="L140" s="56">
        <f t="shared" si="8"/>
        <v>0.59556823801966874</v>
      </c>
      <c r="M140" s="38">
        <f t="shared" si="9"/>
        <v>0.59556823801966874</v>
      </c>
    </row>
    <row r="141" spans="1:13" x14ac:dyDescent="0.25">
      <c r="A141" s="37" t="s">
        <v>277</v>
      </c>
      <c r="B141" s="43" t="s">
        <v>126</v>
      </c>
      <c r="C141" s="47">
        <v>2023</v>
      </c>
      <c r="D141" s="49" t="s">
        <v>193</v>
      </c>
      <c r="E141" s="49" t="s">
        <v>89</v>
      </c>
      <c r="F141" s="49" t="s">
        <v>194</v>
      </c>
      <c r="G141" s="54">
        <v>1507181</v>
      </c>
      <c r="H141" s="54">
        <v>1507181</v>
      </c>
      <c r="I141" s="54">
        <v>538238.81000000006</v>
      </c>
      <c r="J141" s="54">
        <v>0</v>
      </c>
      <c r="K141" s="54">
        <f t="shared" si="7"/>
        <v>968942.19</v>
      </c>
      <c r="L141" s="56">
        <f t="shared" si="8"/>
        <v>1</v>
      </c>
      <c r="M141" s="38">
        <f t="shared" si="9"/>
        <v>0.35711623885916827</v>
      </c>
    </row>
    <row r="142" spans="1:13" x14ac:dyDescent="0.25">
      <c r="A142" s="37" t="s">
        <v>277</v>
      </c>
      <c r="B142" s="43" t="s">
        <v>126</v>
      </c>
      <c r="C142" s="47">
        <v>2023</v>
      </c>
      <c r="D142" s="49" t="s">
        <v>195</v>
      </c>
      <c r="E142" s="49" t="s">
        <v>89</v>
      </c>
      <c r="F142" s="49" t="s">
        <v>196</v>
      </c>
      <c r="G142" s="54">
        <v>1453114</v>
      </c>
      <c r="H142" s="54">
        <v>1453112.98</v>
      </c>
      <c r="I142" s="54">
        <v>0</v>
      </c>
      <c r="J142" s="54">
        <v>1.0200000000186265</v>
      </c>
      <c r="K142" s="54">
        <f t="shared" si="7"/>
        <v>1453114</v>
      </c>
      <c r="L142" s="56">
        <f t="shared" si="8"/>
        <v>0.99999929805920251</v>
      </c>
      <c r="M142" s="38">
        <f t="shared" si="9"/>
        <v>0</v>
      </c>
    </row>
    <row r="143" spans="1:13" x14ac:dyDescent="0.25">
      <c r="A143" s="37" t="s">
        <v>277</v>
      </c>
      <c r="B143" s="43" t="s">
        <v>126</v>
      </c>
      <c r="C143" s="47">
        <v>2023</v>
      </c>
      <c r="D143" s="49" t="s">
        <v>144</v>
      </c>
      <c r="E143" s="49" t="s">
        <v>89</v>
      </c>
      <c r="F143" s="49" t="s">
        <v>197</v>
      </c>
      <c r="G143" s="54">
        <v>5105688</v>
      </c>
      <c r="H143" s="54">
        <v>4929592.6399999997</v>
      </c>
      <c r="I143" s="54">
        <v>4156460.5500000003</v>
      </c>
      <c r="J143" s="54">
        <v>176095.36000000034</v>
      </c>
      <c r="K143" s="54">
        <f t="shared" si="7"/>
        <v>949227.44999999972</v>
      </c>
      <c r="L143" s="56">
        <f t="shared" si="8"/>
        <v>0.96550996457284499</v>
      </c>
      <c r="M143" s="38">
        <f t="shared" si="9"/>
        <v>0.81408432125112229</v>
      </c>
    </row>
    <row r="144" spans="1:13" x14ac:dyDescent="0.25">
      <c r="A144" s="37" t="s">
        <v>277</v>
      </c>
      <c r="B144" s="43" t="s">
        <v>126</v>
      </c>
      <c r="C144" s="47">
        <v>2023</v>
      </c>
      <c r="D144" s="49" t="s">
        <v>146</v>
      </c>
      <c r="E144" s="49" t="s">
        <v>89</v>
      </c>
      <c r="F144" s="49" t="s">
        <v>198</v>
      </c>
      <c r="G144" s="54">
        <v>4478625</v>
      </c>
      <c r="H144" s="54">
        <v>4478625</v>
      </c>
      <c r="I144" s="54">
        <v>3844568.31</v>
      </c>
      <c r="J144" s="54">
        <v>0</v>
      </c>
      <c r="K144" s="54">
        <f t="shared" si="7"/>
        <v>634056.68999999994</v>
      </c>
      <c r="L144" s="56">
        <f t="shared" si="8"/>
        <v>1</v>
      </c>
      <c r="M144" s="38">
        <f t="shared" si="9"/>
        <v>0.85842603700912667</v>
      </c>
    </row>
    <row r="145" spans="1:13" x14ac:dyDescent="0.25">
      <c r="A145" s="37" t="s">
        <v>277</v>
      </c>
      <c r="B145" s="43" t="s">
        <v>126</v>
      </c>
      <c r="C145" s="47">
        <v>2023</v>
      </c>
      <c r="D145" s="49" t="s">
        <v>148</v>
      </c>
      <c r="E145" s="49" t="s">
        <v>89</v>
      </c>
      <c r="F145" s="49" t="s">
        <v>199</v>
      </c>
      <c r="G145" s="54">
        <v>5410022</v>
      </c>
      <c r="H145" s="54">
        <v>5410022</v>
      </c>
      <c r="I145" s="54">
        <v>2581684.0099999998</v>
      </c>
      <c r="J145" s="54">
        <v>0</v>
      </c>
      <c r="K145" s="54">
        <f t="shared" si="7"/>
        <v>2828337.99</v>
      </c>
      <c r="L145" s="56">
        <f t="shared" si="8"/>
        <v>1</v>
      </c>
      <c r="M145" s="38">
        <f t="shared" si="9"/>
        <v>0.4772039762500041</v>
      </c>
    </row>
    <row r="146" spans="1:13" x14ac:dyDescent="0.25">
      <c r="A146" s="37" t="s">
        <v>277</v>
      </c>
      <c r="B146" s="43" t="s">
        <v>126</v>
      </c>
      <c r="C146" s="47">
        <v>2023</v>
      </c>
      <c r="D146" s="49" t="s">
        <v>200</v>
      </c>
      <c r="E146" s="49" t="s">
        <v>89</v>
      </c>
      <c r="F146" s="49" t="s">
        <v>201</v>
      </c>
      <c r="G146" s="54">
        <v>826609</v>
      </c>
      <c r="H146" s="54">
        <v>826609</v>
      </c>
      <c r="I146" s="54">
        <v>21359.98</v>
      </c>
      <c r="J146" s="54">
        <v>0</v>
      </c>
      <c r="K146" s="54">
        <f t="shared" si="7"/>
        <v>805249.02</v>
      </c>
      <c r="L146" s="56">
        <f t="shared" si="8"/>
        <v>1</v>
      </c>
      <c r="M146" s="38">
        <f t="shared" si="9"/>
        <v>2.5840488066304623E-2</v>
      </c>
    </row>
    <row r="147" spans="1:13" x14ac:dyDescent="0.25">
      <c r="A147" s="37" t="s">
        <v>277</v>
      </c>
      <c r="B147" s="43" t="s">
        <v>126</v>
      </c>
      <c r="C147" s="47">
        <v>2023</v>
      </c>
      <c r="D147" s="49" t="s">
        <v>127</v>
      </c>
      <c r="E147" s="49" t="s">
        <v>89</v>
      </c>
      <c r="F147" s="49" t="s">
        <v>202</v>
      </c>
      <c r="G147" s="54">
        <v>3823692</v>
      </c>
      <c r="H147" s="54">
        <v>3823692</v>
      </c>
      <c r="I147" s="54">
        <v>1014408.16</v>
      </c>
      <c r="J147" s="54">
        <v>0</v>
      </c>
      <c r="K147" s="54">
        <f t="shared" si="7"/>
        <v>2809283.84</v>
      </c>
      <c r="L147" s="56">
        <f t="shared" si="8"/>
        <v>1</v>
      </c>
      <c r="M147" s="38">
        <f t="shared" si="9"/>
        <v>0.2652954683588532</v>
      </c>
    </row>
    <row r="148" spans="1:13" x14ac:dyDescent="0.25">
      <c r="A148" s="37" t="s">
        <v>277</v>
      </c>
      <c r="B148" s="43" t="s">
        <v>126</v>
      </c>
      <c r="C148" s="47">
        <v>2023</v>
      </c>
      <c r="D148" s="49" t="s">
        <v>203</v>
      </c>
      <c r="E148" s="49" t="s">
        <v>89</v>
      </c>
      <c r="F148" s="49" t="s">
        <v>204</v>
      </c>
      <c r="G148" s="54">
        <v>1004973</v>
      </c>
      <c r="H148" s="54">
        <v>939882.60000000009</v>
      </c>
      <c r="I148" s="54">
        <v>785121.59000000008</v>
      </c>
      <c r="J148" s="54">
        <v>65090.399999999907</v>
      </c>
      <c r="K148" s="54">
        <f t="shared" si="7"/>
        <v>219851.40999999992</v>
      </c>
      <c r="L148" s="56">
        <f t="shared" si="8"/>
        <v>0.93523169279174678</v>
      </c>
      <c r="M148" s="38">
        <f t="shared" si="9"/>
        <v>0.78123650088111829</v>
      </c>
    </row>
    <row r="149" spans="1:13" x14ac:dyDescent="0.25">
      <c r="A149" s="37" t="s">
        <v>277</v>
      </c>
      <c r="B149" s="43" t="s">
        <v>126</v>
      </c>
      <c r="C149" s="47">
        <v>2023</v>
      </c>
      <c r="D149" s="49" t="s">
        <v>205</v>
      </c>
      <c r="E149" s="49" t="s">
        <v>89</v>
      </c>
      <c r="F149" s="49" t="s">
        <v>206</v>
      </c>
      <c r="G149" s="54">
        <v>1644856</v>
      </c>
      <c r="H149" s="54">
        <v>1644856</v>
      </c>
      <c r="I149" s="54">
        <v>1644856</v>
      </c>
      <c r="J149" s="54">
        <v>0</v>
      </c>
      <c r="K149" s="54">
        <f t="shared" si="7"/>
        <v>0</v>
      </c>
      <c r="L149" s="56">
        <f t="shared" si="8"/>
        <v>1</v>
      </c>
      <c r="M149" s="38">
        <f t="shared" si="9"/>
        <v>1</v>
      </c>
    </row>
    <row r="150" spans="1:13" x14ac:dyDescent="0.25">
      <c r="A150" s="37" t="s">
        <v>277</v>
      </c>
      <c r="B150" s="43" t="s">
        <v>126</v>
      </c>
      <c r="C150" s="47">
        <v>2023</v>
      </c>
      <c r="D150" s="49" t="s">
        <v>151</v>
      </c>
      <c r="E150" s="49" t="s">
        <v>89</v>
      </c>
      <c r="F150" s="49" t="s">
        <v>207</v>
      </c>
      <c r="G150" s="54">
        <v>1466492</v>
      </c>
      <c r="H150" s="54">
        <v>1466492</v>
      </c>
      <c r="I150" s="54">
        <v>947298.39</v>
      </c>
      <c r="J150" s="54">
        <v>0</v>
      </c>
      <c r="K150" s="54">
        <f t="shared" si="7"/>
        <v>519193.61</v>
      </c>
      <c r="L150" s="56">
        <f t="shared" si="8"/>
        <v>1</v>
      </c>
      <c r="M150" s="38">
        <f t="shared" si="9"/>
        <v>0.64596219413402867</v>
      </c>
    </row>
    <row r="151" spans="1:13" x14ac:dyDescent="0.25">
      <c r="A151" s="37" t="s">
        <v>277</v>
      </c>
      <c r="B151" s="43" t="s">
        <v>126</v>
      </c>
      <c r="C151" s="47">
        <v>2023</v>
      </c>
      <c r="D151" s="49" t="s">
        <v>208</v>
      </c>
      <c r="E151" s="49" t="s">
        <v>89</v>
      </c>
      <c r="F151" s="49" t="s">
        <v>209</v>
      </c>
      <c r="G151" s="54">
        <v>250000</v>
      </c>
      <c r="H151" s="54">
        <v>230000</v>
      </c>
      <c r="I151" s="54">
        <v>215479.05</v>
      </c>
      <c r="J151" s="54">
        <v>20000</v>
      </c>
      <c r="K151" s="54">
        <f t="shared" si="7"/>
        <v>34520.950000000012</v>
      </c>
      <c r="L151" s="56">
        <f t="shared" si="8"/>
        <v>0.92</v>
      </c>
      <c r="M151" s="38">
        <f t="shared" si="9"/>
        <v>0.86191619999999991</v>
      </c>
    </row>
    <row r="152" spans="1:13" x14ac:dyDescent="0.25">
      <c r="A152" s="37" t="s">
        <v>277</v>
      </c>
      <c r="B152" s="43" t="s">
        <v>126</v>
      </c>
      <c r="C152" s="47">
        <v>2023</v>
      </c>
      <c r="D152" s="49" t="s">
        <v>210</v>
      </c>
      <c r="E152" s="49" t="s">
        <v>89</v>
      </c>
      <c r="F152" s="49" t="s">
        <v>211</v>
      </c>
      <c r="G152" s="54">
        <v>1071860</v>
      </c>
      <c r="H152" s="54">
        <v>1071860</v>
      </c>
      <c r="I152" s="54">
        <v>776352.23</v>
      </c>
      <c r="J152" s="54">
        <v>0</v>
      </c>
      <c r="K152" s="54">
        <f t="shared" si="7"/>
        <v>295507.77</v>
      </c>
      <c r="L152" s="56">
        <f t="shared" si="8"/>
        <v>1</v>
      </c>
      <c r="M152" s="38">
        <f t="shared" si="9"/>
        <v>0.72430376168529476</v>
      </c>
    </row>
    <row r="153" spans="1:13" x14ac:dyDescent="0.25">
      <c r="A153" s="37" t="s">
        <v>277</v>
      </c>
      <c r="B153" s="43" t="s">
        <v>126</v>
      </c>
      <c r="C153" s="47">
        <v>2023</v>
      </c>
      <c r="D153" s="49" t="s">
        <v>212</v>
      </c>
      <c r="E153" s="49" t="s">
        <v>89</v>
      </c>
      <c r="F153" s="49" t="s">
        <v>213</v>
      </c>
      <c r="G153" s="54">
        <v>710432.21</v>
      </c>
      <c r="H153" s="54">
        <v>710432.21</v>
      </c>
      <c r="I153" s="54">
        <v>115695.52</v>
      </c>
      <c r="J153" s="54">
        <v>0</v>
      </c>
      <c r="K153" s="54">
        <f t="shared" si="7"/>
        <v>594736.68999999994</v>
      </c>
      <c r="L153" s="56">
        <f t="shared" si="8"/>
        <v>1</v>
      </c>
      <c r="M153" s="38">
        <f t="shared" si="9"/>
        <v>0.16285230085499644</v>
      </c>
    </row>
    <row r="154" spans="1:13" x14ac:dyDescent="0.25">
      <c r="A154" s="37" t="s">
        <v>277</v>
      </c>
      <c r="B154" s="43" t="s">
        <v>126</v>
      </c>
      <c r="C154" s="47">
        <v>2023</v>
      </c>
      <c r="D154" s="49" t="s">
        <v>214</v>
      </c>
      <c r="E154" s="49" t="s">
        <v>89</v>
      </c>
      <c r="F154" s="49" t="s">
        <v>215</v>
      </c>
      <c r="G154" s="54">
        <v>593062</v>
      </c>
      <c r="H154" s="54">
        <v>342074.60000000003</v>
      </c>
      <c r="I154" s="54">
        <v>342074.60000000003</v>
      </c>
      <c r="J154" s="54">
        <v>250987.39999999997</v>
      </c>
      <c r="K154" s="54">
        <f t="shared" si="7"/>
        <v>250987.39999999997</v>
      </c>
      <c r="L154" s="56">
        <f t="shared" si="8"/>
        <v>0.5767939945570616</v>
      </c>
      <c r="M154" s="38">
        <f t="shared" si="9"/>
        <v>0.5767939945570616</v>
      </c>
    </row>
    <row r="155" spans="1:13" x14ac:dyDescent="0.25">
      <c r="A155" s="37" t="s">
        <v>277</v>
      </c>
      <c r="B155" s="43" t="s">
        <v>126</v>
      </c>
      <c r="C155" s="47">
        <v>2023</v>
      </c>
      <c r="D155" s="49" t="s">
        <v>216</v>
      </c>
      <c r="E155" s="49" t="s">
        <v>89</v>
      </c>
      <c r="F155" s="49" t="s">
        <v>217</v>
      </c>
      <c r="G155" s="54">
        <v>1207863</v>
      </c>
      <c r="H155" s="54">
        <v>1207863</v>
      </c>
      <c r="I155" s="54">
        <v>1045556.91</v>
      </c>
      <c r="J155" s="54">
        <v>0</v>
      </c>
      <c r="K155" s="54">
        <f t="shared" si="7"/>
        <v>162306.08999999997</v>
      </c>
      <c r="L155" s="56">
        <f t="shared" si="8"/>
        <v>1</v>
      </c>
      <c r="M155" s="38">
        <f t="shared" si="9"/>
        <v>0.8656254144716744</v>
      </c>
    </row>
    <row r="156" spans="1:13" x14ac:dyDescent="0.25">
      <c r="A156" s="37" t="s">
        <v>277</v>
      </c>
      <c r="B156" s="43" t="s">
        <v>126</v>
      </c>
      <c r="C156" s="47">
        <v>2023</v>
      </c>
      <c r="D156" s="49" t="s">
        <v>218</v>
      </c>
      <c r="E156" s="49" t="s">
        <v>89</v>
      </c>
      <c r="F156" s="49" t="s">
        <v>219</v>
      </c>
      <c r="G156" s="54">
        <v>401878</v>
      </c>
      <c r="H156" s="54">
        <v>401878</v>
      </c>
      <c r="I156" s="54">
        <v>184771.21</v>
      </c>
      <c r="J156" s="54">
        <v>0</v>
      </c>
      <c r="K156" s="54">
        <f t="shared" si="7"/>
        <v>217106.79</v>
      </c>
      <c r="L156" s="56">
        <f t="shared" si="8"/>
        <v>1</v>
      </c>
      <c r="M156" s="38">
        <f t="shared" si="9"/>
        <v>0.45976940763117163</v>
      </c>
    </row>
    <row r="157" spans="1:13" x14ac:dyDescent="0.25">
      <c r="A157" s="37" t="s">
        <v>277</v>
      </c>
      <c r="B157" s="43" t="s">
        <v>126</v>
      </c>
      <c r="C157" s="47">
        <v>2023</v>
      </c>
      <c r="D157" s="49" t="s">
        <v>137</v>
      </c>
      <c r="E157" s="49" t="s">
        <v>90</v>
      </c>
      <c r="F157" s="49" t="s">
        <v>220</v>
      </c>
      <c r="G157" s="54">
        <v>8473531</v>
      </c>
      <c r="H157" s="54">
        <v>8383874.0000000009</v>
      </c>
      <c r="I157" s="54">
        <v>7388032.3099999996</v>
      </c>
      <c r="J157" s="54">
        <v>89656.999999999069</v>
      </c>
      <c r="K157" s="54">
        <f t="shared" si="7"/>
        <v>1085498.6900000004</v>
      </c>
      <c r="L157" s="56">
        <f t="shared" si="8"/>
        <v>0.9894191689391354</v>
      </c>
      <c r="M157" s="38">
        <f t="shared" si="9"/>
        <v>0.87189535389674033</v>
      </c>
    </row>
    <row r="158" spans="1:13" x14ac:dyDescent="0.25">
      <c r="A158" s="37" t="s">
        <v>277</v>
      </c>
      <c r="B158" s="43" t="s">
        <v>126</v>
      </c>
      <c r="C158" s="47">
        <v>2023</v>
      </c>
      <c r="D158" s="49" t="s">
        <v>221</v>
      </c>
      <c r="E158" s="49" t="s">
        <v>90</v>
      </c>
      <c r="F158" s="49" t="s">
        <v>222</v>
      </c>
      <c r="G158" s="54">
        <v>1337259</v>
      </c>
      <c r="H158" s="54">
        <v>1337259</v>
      </c>
      <c r="I158" s="54">
        <v>595204.31000000006</v>
      </c>
      <c r="J158" s="54">
        <v>0</v>
      </c>
      <c r="K158" s="54">
        <f t="shared" si="7"/>
        <v>742054.69</v>
      </c>
      <c r="L158" s="56">
        <f t="shared" si="8"/>
        <v>1</v>
      </c>
      <c r="M158" s="38">
        <f t="shared" si="9"/>
        <v>0.44509276811747017</v>
      </c>
    </row>
    <row r="159" spans="1:13" x14ac:dyDescent="0.25">
      <c r="A159" s="37" t="s">
        <v>277</v>
      </c>
      <c r="B159" s="43" t="s">
        <v>126</v>
      </c>
      <c r="C159" s="47">
        <v>2023</v>
      </c>
      <c r="D159" s="49" t="s">
        <v>158</v>
      </c>
      <c r="E159" s="49" t="s">
        <v>90</v>
      </c>
      <c r="F159" s="49" t="s">
        <v>223</v>
      </c>
      <c r="G159" s="54">
        <v>27938</v>
      </c>
      <c r="H159" s="54">
        <v>27938</v>
      </c>
      <c r="I159" s="54">
        <v>8910.4699999999993</v>
      </c>
      <c r="J159" s="54">
        <v>0</v>
      </c>
      <c r="K159" s="54">
        <f t="shared" si="7"/>
        <v>19027.53</v>
      </c>
      <c r="L159" s="56">
        <f t="shared" si="8"/>
        <v>1</v>
      </c>
      <c r="M159" s="38">
        <f t="shared" si="9"/>
        <v>0.31893728971293578</v>
      </c>
    </row>
    <row r="160" spans="1:13" x14ac:dyDescent="0.25">
      <c r="A160" s="37" t="s">
        <v>277</v>
      </c>
      <c r="B160" s="43" t="s">
        <v>126</v>
      </c>
      <c r="C160" s="47">
        <v>2023</v>
      </c>
      <c r="D160" s="49" t="s">
        <v>224</v>
      </c>
      <c r="E160" s="49" t="s">
        <v>90</v>
      </c>
      <c r="F160" s="49" t="s">
        <v>225</v>
      </c>
      <c r="G160" s="54">
        <v>2424178</v>
      </c>
      <c r="H160" s="54">
        <v>2424178</v>
      </c>
      <c r="I160" s="54">
        <v>201952.59999999998</v>
      </c>
      <c r="J160" s="54">
        <v>0</v>
      </c>
      <c r="K160" s="54">
        <f t="shared" si="7"/>
        <v>2222225.4</v>
      </c>
      <c r="L160" s="56">
        <f t="shared" si="8"/>
        <v>1</v>
      </c>
      <c r="M160" s="38">
        <f t="shared" si="9"/>
        <v>8.3307661401101726E-2</v>
      </c>
    </row>
    <row r="161" spans="1:13" x14ac:dyDescent="0.25">
      <c r="A161" s="37" t="s">
        <v>277</v>
      </c>
      <c r="B161" s="43" t="s">
        <v>126</v>
      </c>
      <c r="C161" s="47">
        <v>2023</v>
      </c>
      <c r="D161" s="49" t="s">
        <v>187</v>
      </c>
      <c r="E161" s="49" t="s">
        <v>90</v>
      </c>
      <c r="F161" s="49" t="s">
        <v>226</v>
      </c>
      <c r="G161" s="54">
        <v>91797</v>
      </c>
      <c r="H161" s="54">
        <v>91797</v>
      </c>
      <c r="I161" s="54">
        <v>0</v>
      </c>
      <c r="J161" s="54">
        <v>0</v>
      </c>
      <c r="K161" s="54">
        <f t="shared" si="7"/>
        <v>91797</v>
      </c>
      <c r="L161" s="56">
        <f t="shared" si="8"/>
        <v>1</v>
      </c>
      <c r="M161" s="38">
        <f t="shared" si="9"/>
        <v>0</v>
      </c>
    </row>
    <row r="162" spans="1:13" x14ac:dyDescent="0.25">
      <c r="A162" s="37" t="s">
        <v>277</v>
      </c>
      <c r="B162" s="43" t="s">
        <v>126</v>
      </c>
      <c r="C162" s="47">
        <v>2023</v>
      </c>
      <c r="D162" s="49" t="s">
        <v>162</v>
      </c>
      <c r="E162" s="49" t="s">
        <v>90</v>
      </c>
      <c r="F162" s="49" t="s">
        <v>227</v>
      </c>
      <c r="G162" s="54">
        <v>305824</v>
      </c>
      <c r="H162" s="54">
        <v>305824</v>
      </c>
      <c r="I162" s="54">
        <v>14422.21</v>
      </c>
      <c r="J162" s="54">
        <v>0</v>
      </c>
      <c r="K162" s="54">
        <f t="shared" si="7"/>
        <v>291401.78999999998</v>
      </c>
      <c r="L162" s="56">
        <f t="shared" si="8"/>
        <v>1</v>
      </c>
      <c r="M162" s="38">
        <f t="shared" si="9"/>
        <v>4.7158529088626132E-2</v>
      </c>
    </row>
    <row r="163" spans="1:13" x14ac:dyDescent="0.25">
      <c r="A163" s="37" t="s">
        <v>277</v>
      </c>
      <c r="B163" s="43" t="s">
        <v>126</v>
      </c>
      <c r="C163" s="47">
        <v>2023</v>
      </c>
      <c r="D163" s="49" t="s">
        <v>131</v>
      </c>
      <c r="E163" s="49" t="s">
        <v>90</v>
      </c>
      <c r="F163" s="49" t="s">
        <v>228</v>
      </c>
      <c r="G163" s="54">
        <v>1063150</v>
      </c>
      <c r="H163" s="54">
        <v>1063150</v>
      </c>
      <c r="I163" s="54">
        <v>624026.22</v>
      </c>
      <c r="J163" s="54">
        <v>0</v>
      </c>
      <c r="K163" s="54">
        <f t="shared" si="7"/>
        <v>439123.78</v>
      </c>
      <c r="L163" s="56">
        <f t="shared" si="8"/>
        <v>1</v>
      </c>
      <c r="M163" s="38">
        <f t="shared" si="9"/>
        <v>0.58695971405728253</v>
      </c>
    </row>
    <row r="164" spans="1:13" x14ac:dyDescent="0.25">
      <c r="A164" s="37" t="s">
        <v>277</v>
      </c>
      <c r="B164" s="43" t="s">
        <v>126</v>
      </c>
      <c r="C164" s="47">
        <v>2023</v>
      </c>
      <c r="D164" s="49" t="s">
        <v>158</v>
      </c>
      <c r="E164" s="49" t="s">
        <v>90</v>
      </c>
      <c r="F164" s="49" t="s">
        <v>229</v>
      </c>
      <c r="G164" s="54">
        <v>28437</v>
      </c>
      <c r="H164" s="54">
        <v>28437</v>
      </c>
      <c r="I164" s="54">
        <v>22751</v>
      </c>
      <c r="J164" s="54">
        <v>0</v>
      </c>
      <c r="K164" s="54">
        <f t="shared" si="7"/>
        <v>5686</v>
      </c>
      <c r="L164" s="56">
        <f t="shared" si="8"/>
        <v>1</v>
      </c>
      <c r="M164" s="38">
        <f t="shared" si="9"/>
        <v>0.80004923163484198</v>
      </c>
    </row>
    <row r="165" spans="1:13" x14ac:dyDescent="0.25">
      <c r="A165" s="37" t="s">
        <v>277</v>
      </c>
      <c r="B165" s="43" t="s">
        <v>126</v>
      </c>
      <c r="C165" s="47">
        <v>2023</v>
      </c>
      <c r="D165" s="49" t="s">
        <v>167</v>
      </c>
      <c r="E165" s="49" t="s">
        <v>90</v>
      </c>
      <c r="F165" s="49" t="s">
        <v>230</v>
      </c>
      <c r="G165" s="54">
        <v>849123</v>
      </c>
      <c r="H165" s="54">
        <v>849123</v>
      </c>
      <c r="I165" s="54">
        <v>218152.65999999997</v>
      </c>
      <c r="J165" s="54">
        <v>0</v>
      </c>
      <c r="K165" s="54">
        <f t="shared" si="7"/>
        <v>630970.34000000008</v>
      </c>
      <c r="L165" s="56">
        <f t="shared" si="8"/>
        <v>1</v>
      </c>
      <c r="M165" s="38">
        <f t="shared" si="9"/>
        <v>0.25691526433743989</v>
      </c>
    </row>
    <row r="166" spans="1:13" x14ac:dyDescent="0.25">
      <c r="A166" s="37" t="s">
        <v>277</v>
      </c>
      <c r="B166" s="43" t="s">
        <v>126</v>
      </c>
      <c r="C166" s="47">
        <v>2023</v>
      </c>
      <c r="D166" s="49" t="s">
        <v>169</v>
      </c>
      <c r="E166" s="49" t="s">
        <v>90</v>
      </c>
      <c r="F166" s="49" t="s">
        <v>278</v>
      </c>
      <c r="G166" s="54">
        <v>704942</v>
      </c>
      <c r="H166" s="54">
        <v>704941.99999999988</v>
      </c>
      <c r="I166" s="54">
        <v>50460.68</v>
      </c>
      <c r="J166" s="54">
        <v>0</v>
      </c>
      <c r="K166" s="54">
        <f t="shared" si="7"/>
        <v>654481.31999999995</v>
      </c>
      <c r="L166" s="56">
        <f t="shared" si="8"/>
        <v>0.99999999999999989</v>
      </c>
      <c r="M166" s="38">
        <f t="shared" si="9"/>
        <v>7.158132158390336E-2</v>
      </c>
    </row>
    <row r="167" spans="1:13" x14ac:dyDescent="0.25">
      <c r="A167" s="37" t="s">
        <v>277</v>
      </c>
      <c r="B167" s="43" t="s">
        <v>126</v>
      </c>
      <c r="C167" s="47">
        <v>2023</v>
      </c>
      <c r="D167" s="49" t="s">
        <v>129</v>
      </c>
      <c r="E167" s="49" t="s">
        <v>90</v>
      </c>
      <c r="F167" s="49" t="s">
        <v>231</v>
      </c>
      <c r="G167" s="54">
        <v>663533</v>
      </c>
      <c r="H167" s="54">
        <v>663533</v>
      </c>
      <c r="I167" s="54">
        <v>261537.01</v>
      </c>
      <c r="J167" s="54">
        <v>0</v>
      </c>
      <c r="K167" s="54">
        <f t="shared" si="7"/>
        <v>401995.99</v>
      </c>
      <c r="L167" s="56">
        <f t="shared" si="8"/>
        <v>1</v>
      </c>
      <c r="M167" s="38">
        <f t="shared" si="9"/>
        <v>0.39415825588177228</v>
      </c>
    </row>
    <row r="168" spans="1:13" x14ac:dyDescent="0.25">
      <c r="A168" s="37" t="s">
        <v>277</v>
      </c>
      <c r="B168" s="43" t="s">
        <v>126</v>
      </c>
      <c r="C168" s="47">
        <v>2023</v>
      </c>
      <c r="D168" s="49" t="s">
        <v>214</v>
      </c>
      <c r="E168" s="49" t="s">
        <v>90</v>
      </c>
      <c r="F168" s="49" t="s">
        <v>232</v>
      </c>
      <c r="G168" s="54">
        <v>124724</v>
      </c>
      <c r="H168" s="54">
        <v>124724</v>
      </c>
      <c r="I168" s="54">
        <v>72867.149999999994</v>
      </c>
      <c r="J168" s="54">
        <v>0</v>
      </c>
      <c r="K168" s="54">
        <f t="shared" si="7"/>
        <v>51856.850000000006</v>
      </c>
      <c r="L168" s="56">
        <f t="shared" si="8"/>
        <v>1</v>
      </c>
      <c r="M168" s="38">
        <f t="shared" si="9"/>
        <v>0.5842271735993072</v>
      </c>
    </row>
    <row r="169" spans="1:13" x14ac:dyDescent="0.25">
      <c r="A169" s="37" t="s">
        <v>277</v>
      </c>
      <c r="B169" s="43" t="s">
        <v>126</v>
      </c>
      <c r="C169" s="47">
        <v>2023</v>
      </c>
      <c r="D169" s="49" t="s">
        <v>171</v>
      </c>
      <c r="E169" s="49" t="s">
        <v>90</v>
      </c>
      <c r="F169" s="49" t="s">
        <v>233</v>
      </c>
      <c r="G169" s="54">
        <v>203550</v>
      </c>
      <c r="H169" s="54">
        <v>203550</v>
      </c>
      <c r="I169" s="54">
        <v>191551.5</v>
      </c>
      <c r="J169" s="54">
        <v>0</v>
      </c>
      <c r="K169" s="54">
        <f t="shared" si="7"/>
        <v>11998.5</v>
      </c>
      <c r="L169" s="56">
        <f t="shared" si="8"/>
        <v>1</v>
      </c>
      <c r="M169" s="38">
        <f t="shared" si="9"/>
        <v>0.94105379513633014</v>
      </c>
    </row>
    <row r="170" spans="1:13" x14ac:dyDescent="0.25">
      <c r="A170" s="37" t="s">
        <v>277</v>
      </c>
      <c r="B170" s="43" t="s">
        <v>126</v>
      </c>
      <c r="C170" s="47">
        <v>2023</v>
      </c>
      <c r="D170" s="49" t="s">
        <v>187</v>
      </c>
      <c r="E170" s="49" t="s">
        <v>90</v>
      </c>
      <c r="F170" s="49" t="s">
        <v>234</v>
      </c>
      <c r="G170" s="54">
        <v>22949</v>
      </c>
      <c r="H170" s="54">
        <v>22949</v>
      </c>
      <c r="I170" s="54">
        <v>22949</v>
      </c>
      <c r="J170" s="54">
        <v>0</v>
      </c>
      <c r="K170" s="54">
        <f t="shared" ref="K170:K205" si="10">SUM(G170-I170)</f>
        <v>0</v>
      </c>
      <c r="L170" s="56">
        <f t="shared" si="8"/>
        <v>1</v>
      </c>
      <c r="M170" s="38">
        <f t="shared" si="9"/>
        <v>1</v>
      </c>
    </row>
    <row r="171" spans="1:13" x14ac:dyDescent="0.25">
      <c r="A171" s="37" t="s">
        <v>277</v>
      </c>
      <c r="B171" s="43" t="s">
        <v>126</v>
      </c>
      <c r="C171" s="47">
        <v>2023</v>
      </c>
      <c r="D171" s="49" t="s">
        <v>235</v>
      </c>
      <c r="E171" s="49" t="s">
        <v>90</v>
      </c>
      <c r="F171" s="49" t="s">
        <v>236</v>
      </c>
      <c r="G171" s="54">
        <v>29403004</v>
      </c>
      <c r="H171" s="54">
        <v>29403004</v>
      </c>
      <c r="I171" s="54">
        <v>29400000</v>
      </c>
      <c r="J171" s="54">
        <v>0</v>
      </c>
      <c r="K171" s="54">
        <f t="shared" si="10"/>
        <v>3004</v>
      </c>
      <c r="L171" s="56">
        <f t="shared" si="8"/>
        <v>1</v>
      </c>
      <c r="M171" s="38">
        <f t="shared" si="9"/>
        <v>0.99989783356829798</v>
      </c>
    </row>
    <row r="172" spans="1:13" x14ac:dyDescent="0.25">
      <c r="A172" s="37" t="s">
        <v>277</v>
      </c>
      <c r="B172" s="43" t="s">
        <v>126</v>
      </c>
      <c r="C172" s="47">
        <v>2023</v>
      </c>
      <c r="D172" s="49" t="s">
        <v>131</v>
      </c>
      <c r="E172" s="49" t="s">
        <v>90</v>
      </c>
      <c r="F172" s="49" t="s">
        <v>237</v>
      </c>
      <c r="G172" s="54">
        <v>188084</v>
      </c>
      <c r="H172" s="54">
        <v>188084</v>
      </c>
      <c r="I172" s="54">
        <v>181572.18</v>
      </c>
      <c r="J172" s="54">
        <v>0</v>
      </c>
      <c r="K172" s="54">
        <f t="shared" si="10"/>
        <v>6511.820000000007</v>
      </c>
      <c r="L172" s="56">
        <f t="shared" si="8"/>
        <v>1</v>
      </c>
      <c r="M172" s="38">
        <f t="shared" si="9"/>
        <v>0.96537812892112029</v>
      </c>
    </row>
    <row r="173" spans="1:13" x14ac:dyDescent="0.25">
      <c r="A173" s="37" t="s">
        <v>277</v>
      </c>
      <c r="B173" s="43" t="s">
        <v>126</v>
      </c>
      <c r="C173" s="47">
        <v>2023</v>
      </c>
      <c r="D173" s="49" t="s">
        <v>175</v>
      </c>
      <c r="E173" s="49" t="s">
        <v>90</v>
      </c>
      <c r="F173" s="49" t="s">
        <v>238</v>
      </c>
      <c r="G173" s="54">
        <v>515860</v>
      </c>
      <c r="H173" s="54">
        <v>515860</v>
      </c>
      <c r="I173" s="54">
        <v>474592</v>
      </c>
      <c r="J173" s="54">
        <v>0</v>
      </c>
      <c r="K173" s="54">
        <f t="shared" si="10"/>
        <v>41268</v>
      </c>
      <c r="L173" s="56">
        <f t="shared" si="8"/>
        <v>1</v>
      </c>
      <c r="M173" s="38">
        <f t="shared" si="9"/>
        <v>0.92000155080835888</v>
      </c>
    </row>
    <row r="174" spans="1:13" x14ac:dyDescent="0.25">
      <c r="A174" s="37" t="s">
        <v>277</v>
      </c>
      <c r="B174" s="43" t="s">
        <v>126</v>
      </c>
      <c r="C174" s="47">
        <v>2023</v>
      </c>
      <c r="D174" s="49" t="s">
        <v>177</v>
      </c>
      <c r="E174" s="49" t="s">
        <v>90</v>
      </c>
      <c r="F174" s="49" t="s">
        <v>239</v>
      </c>
      <c r="G174" s="54">
        <v>391634</v>
      </c>
      <c r="H174" s="54">
        <v>391634</v>
      </c>
      <c r="I174" s="54">
        <v>31330.720000000001</v>
      </c>
      <c r="J174" s="54">
        <v>0</v>
      </c>
      <c r="K174" s="54">
        <f t="shared" si="10"/>
        <v>360303.28</v>
      </c>
      <c r="L174" s="56">
        <f t="shared" si="8"/>
        <v>1</v>
      </c>
      <c r="M174" s="38">
        <f t="shared" si="9"/>
        <v>0.08</v>
      </c>
    </row>
    <row r="175" spans="1:13" x14ac:dyDescent="0.25">
      <c r="A175" s="37" t="s">
        <v>277</v>
      </c>
      <c r="B175" s="43" t="s">
        <v>126</v>
      </c>
      <c r="C175" s="47">
        <v>2023</v>
      </c>
      <c r="D175" s="49" t="s">
        <v>179</v>
      </c>
      <c r="E175" s="49" t="s">
        <v>90</v>
      </c>
      <c r="F175" s="49" t="s">
        <v>240</v>
      </c>
      <c r="G175" s="54">
        <v>303329</v>
      </c>
      <c r="H175" s="54">
        <v>303329</v>
      </c>
      <c r="I175" s="54">
        <v>282767.7</v>
      </c>
      <c r="J175" s="54">
        <v>0</v>
      </c>
      <c r="K175" s="54">
        <f t="shared" si="10"/>
        <v>20561.299999999988</v>
      </c>
      <c r="L175" s="56">
        <f t="shared" si="8"/>
        <v>1</v>
      </c>
      <c r="M175" s="38">
        <f t="shared" si="9"/>
        <v>0.93221452614158229</v>
      </c>
    </row>
    <row r="176" spans="1:13" x14ac:dyDescent="0.25">
      <c r="A176" s="37" t="s">
        <v>277</v>
      </c>
      <c r="B176" s="43" t="s">
        <v>126</v>
      </c>
      <c r="C176" s="47">
        <v>2023</v>
      </c>
      <c r="D176" s="49" t="s">
        <v>193</v>
      </c>
      <c r="E176" s="49" t="s">
        <v>90</v>
      </c>
      <c r="F176" s="49" t="s">
        <v>242</v>
      </c>
      <c r="G176" s="54">
        <v>1207830</v>
      </c>
      <c r="H176" s="54">
        <v>1207830</v>
      </c>
      <c r="I176" s="54">
        <v>1115044.8999999999</v>
      </c>
      <c r="J176" s="54">
        <v>0</v>
      </c>
      <c r="K176" s="54">
        <f t="shared" si="10"/>
        <v>92785.100000000093</v>
      </c>
      <c r="L176" s="56">
        <f t="shared" si="8"/>
        <v>1</v>
      </c>
      <c r="M176" s="38">
        <f t="shared" si="9"/>
        <v>0.92318033166919178</v>
      </c>
    </row>
    <row r="177" spans="1:13" x14ac:dyDescent="0.25">
      <c r="A177" s="37" t="s">
        <v>277</v>
      </c>
      <c r="B177" s="43" t="s">
        <v>126</v>
      </c>
      <c r="C177" s="47">
        <v>2023</v>
      </c>
      <c r="D177" s="49" t="s">
        <v>243</v>
      </c>
      <c r="E177" s="49" t="s">
        <v>90</v>
      </c>
      <c r="F177" s="49" t="s">
        <v>244</v>
      </c>
      <c r="G177" s="54">
        <v>410645</v>
      </c>
      <c r="H177" s="54">
        <v>410645</v>
      </c>
      <c r="I177" s="54">
        <v>0</v>
      </c>
      <c r="J177" s="54">
        <v>0</v>
      </c>
      <c r="K177" s="54">
        <f t="shared" si="10"/>
        <v>410645</v>
      </c>
      <c r="L177" s="56">
        <f t="shared" si="8"/>
        <v>1</v>
      </c>
      <c r="M177" s="38">
        <f t="shared" si="9"/>
        <v>0</v>
      </c>
    </row>
    <row r="178" spans="1:13" x14ac:dyDescent="0.25">
      <c r="A178" s="37" t="s">
        <v>277</v>
      </c>
      <c r="B178" s="43" t="s">
        <v>126</v>
      </c>
      <c r="C178" s="47">
        <v>2023</v>
      </c>
      <c r="D178" s="49" t="s">
        <v>181</v>
      </c>
      <c r="E178" s="49" t="s">
        <v>90</v>
      </c>
      <c r="F178" s="49" t="s">
        <v>245</v>
      </c>
      <c r="G178" s="54">
        <v>207042</v>
      </c>
      <c r="H178" s="54">
        <v>207042</v>
      </c>
      <c r="I178" s="54">
        <v>187324.56</v>
      </c>
      <c r="J178" s="54">
        <v>0</v>
      </c>
      <c r="K178" s="54">
        <f t="shared" si="10"/>
        <v>19717.440000000002</v>
      </c>
      <c r="L178" s="56">
        <f t="shared" si="8"/>
        <v>1</v>
      </c>
      <c r="M178" s="38">
        <f t="shared" si="9"/>
        <v>0.90476598950937492</v>
      </c>
    </row>
    <row r="179" spans="1:13" x14ac:dyDescent="0.25">
      <c r="A179" s="39" t="s">
        <v>277</v>
      </c>
      <c r="B179" s="44" t="s">
        <v>126</v>
      </c>
      <c r="C179" s="48">
        <v>2023</v>
      </c>
      <c r="D179" s="50" t="s">
        <v>127</v>
      </c>
      <c r="E179" s="50" t="s">
        <v>90</v>
      </c>
      <c r="F179" s="50" t="s">
        <v>246</v>
      </c>
      <c r="G179" s="55">
        <v>3422435</v>
      </c>
      <c r="H179" s="55">
        <v>3422435</v>
      </c>
      <c r="I179" s="55">
        <v>956695.35</v>
      </c>
      <c r="J179" s="55">
        <v>0</v>
      </c>
      <c r="K179" s="55">
        <f t="shared" si="10"/>
        <v>2465739.65</v>
      </c>
      <c r="L179" s="57">
        <f t="shared" si="8"/>
        <v>1</v>
      </c>
      <c r="M179" s="40">
        <f t="shared" si="9"/>
        <v>0.279536455769065</v>
      </c>
    </row>
    <row r="180" spans="1:13" x14ac:dyDescent="0.25">
      <c r="A180" s="37" t="s">
        <v>277</v>
      </c>
      <c r="B180" s="43" t="s">
        <v>126</v>
      </c>
      <c r="C180" s="47">
        <v>2023</v>
      </c>
      <c r="D180" s="49" t="s">
        <v>190</v>
      </c>
      <c r="E180" s="49" t="s">
        <v>90</v>
      </c>
      <c r="F180" s="49" t="s">
        <v>247</v>
      </c>
      <c r="G180" s="54">
        <v>307820</v>
      </c>
      <c r="H180" s="54">
        <v>307820</v>
      </c>
      <c r="I180" s="54">
        <v>0</v>
      </c>
      <c r="J180" s="54">
        <v>0</v>
      </c>
      <c r="K180" s="54">
        <f t="shared" si="10"/>
        <v>307820</v>
      </c>
      <c r="L180" s="56">
        <f t="shared" si="8"/>
        <v>1</v>
      </c>
      <c r="M180" s="38">
        <f t="shared" si="9"/>
        <v>0</v>
      </c>
    </row>
    <row r="181" spans="1:13" x14ac:dyDescent="0.25">
      <c r="A181" s="37" t="s">
        <v>277</v>
      </c>
      <c r="B181" s="43" t="s">
        <v>126</v>
      </c>
      <c r="C181" s="47">
        <v>2023</v>
      </c>
      <c r="D181" s="49" t="s">
        <v>187</v>
      </c>
      <c r="E181" s="49" t="s">
        <v>90</v>
      </c>
      <c r="F181" s="49" t="s">
        <v>248</v>
      </c>
      <c r="G181" s="54">
        <v>22949</v>
      </c>
      <c r="H181" s="54">
        <v>22949</v>
      </c>
      <c r="I181" s="54">
        <v>0</v>
      </c>
      <c r="J181" s="54">
        <v>0</v>
      </c>
      <c r="K181" s="54">
        <f t="shared" si="10"/>
        <v>22949</v>
      </c>
      <c r="L181" s="56">
        <f t="shared" si="8"/>
        <v>1</v>
      </c>
      <c r="M181" s="38">
        <f t="shared" si="9"/>
        <v>0</v>
      </c>
    </row>
    <row r="182" spans="1:13" x14ac:dyDescent="0.25">
      <c r="A182" s="37" t="s">
        <v>277</v>
      </c>
      <c r="B182" s="43" t="s">
        <v>126</v>
      </c>
      <c r="C182" s="47">
        <v>2023</v>
      </c>
      <c r="D182" s="49" t="s">
        <v>139</v>
      </c>
      <c r="E182" s="49" t="s">
        <v>90</v>
      </c>
      <c r="F182" s="49" t="s">
        <v>249</v>
      </c>
      <c r="G182" s="54">
        <v>1402400</v>
      </c>
      <c r="H182" s="54">
        <v>1402400</v>
      </c>
      <c r="I182" s="54">
        <v>29811.039999999997</v>
      </c>
      <c r="J182" s="54">
        <v>0</v>
      </c>
      <c r="K182" s="54">
        <f t="shared" si="10"/>
        <v>1372588.96</v>
      </c>
      <c r="L182" s="56">
        <f t="shared" si="8"/>
        <v>1</v>
      </c>
      <c r="M182" s="38">
        <f t="shared" si="9"/>
        <v>2.1257159155733028E-2</v>
      </c>
    </row>
    <row r="183" spans="1:13" x14ac:dyDescent="0.25">
      <c r="A183" s="37" t="s">
        <v>277</v>
      </c>
      <c r="B183" s="43" t="s">
        <v>126</v>
      </c>
      <c r="C183" s="47">
        <v>2023</v>
      </c>
      <c r="D183" s="49" t="s">
        <v>142</v>
      </c>
      <c r="E183" s="49" t="s">
        <v>90</v>
      </c>
      <c r="F183" s="49" t="s">
        <v>250</v>
      </c>
      <c r="G183" s="54">
        <v>2774367</v>
      </c>
      <c r="H183" s="54">
        <v>2774367</v>
      </c>
      <c r="I183" s="54">
        <v>1063428.33</v>
      </c>
      <c r="J183" s="54">
        <v>0</v>
      </c>
      <c r="K183" s="54">
        <f t="shared" si="10"/>
        <v>1710938.67</v>
      </c>
      <c r="L183" s="56">
        <f t="shared" si="8"/>
        <v>1</v>
      </c>
      <c r="M183" s="38">
        <f t="shared" si="9"/>
        <v>0.38330485116064317</v>
      </c>
    </row>
    <row r="184" spans="1:13" x14ac:dyDescent="0.25">
      <c r="A184" s="37" t="s">
        <v>277</v>
      </c>
      <c r="B184" s="43" t="s">
        <v>126</v>
      </c>
      <c r="C184" s="47">
        <v>2023</v>
      </c>
      <c r="D184" s="49" t="s">
        <v>193</v>
      </c>
      <c r="E184" s="49" t="s">
        <v>90</v>
      </c>
      <c r="F184" s="49" t="s">
        <v>251</v>
      </c>
      <c r="G184" s="54">
        <v>141188</v>
      </c>
      <c r="H184" s="54">
        <v>141188</v>
      </c>
      <c r="I184" s="54">
        <v>141188</v>
      </c>
      <c r="J184" s="54">
        <v>0</v>
      </c>
      <c r="K184" s="54">
        <f t="shared" si="10"/>
        <v>0</v>
      </c>
      <c r="L184" s="56">
        <f t="shared" si="8"/>
        <v>1</v>
      </c>
      <c r="M184" s="38">
        <f t="shared" si="9"/>
        <v>1</v>
      </c>
    </row>
    <row r="185" spans="1:13" x14ac:dyDescent="0.25">
      <c r="A185" s="37" t="s">
        <v>277</v>
      </c>
      <c r="B185" s="43" t="s">
        <v>126</v>
      </c>
      <c r="C185" s="47">
        <v>2023</v>
      </c>
      <c r="D185" s="49" t="s">
        <v>195</v>
      </c>
      <c r="E185" s="49" t="s">
        <v>90</v>
      </c>
      <c r="F185" s="49" t="s">
        <v>252</v>
      </c>
      <c r="G185" s="54">
        <v>1300625</v>
      </c>
      <c r="H185" s="54">
        <v>1300625</v>
      </c>
      <c r="I185" s="54">
        <v>0</v>
      </c>
      <c r="J185" s="54">
        <v>0</v>
      </c>
      <c r="K185" s="54">
        <f t="shared" si="10"/>
        <v>1300625</v>
      </c>
      <c r="L185" s="56">
        <f t="shared" si="8"/>
        <v>1</v>
      </c>
      <c r="M185" s="38">
        <f t="shared" si="9"/>
        <v>0</v>
      </c>
    </row>
    <row r="186" spans="1:13" x14ac:dyDescent="0.25">
      <c r="A186" s="37" t="s">
        <v>277</v>
      </c>
      <c r="B186" s="43" t="s">
        <v>126</v>
      </c>
      <c r="C186" s="47">
        <v>2023</v>
      </c>
      <c r="D186" s="49" t="s">
        <v>144</v>
      </c>
      <c r="E186" s="49" t="s">
        <v>90</v>
      </c>
      <c r="F186" s="49" t="s">
        <v>253</v>
      </c>
      <c r="G186" s="54">
        <v>4569898</v>
      </c>
      <c r="H186" s="54">
        <v>4569898</v>
      </c>
      <c r="I186" s="54">
        <v>2684813.5300000003</v>
      </c>
      <c r="J186" s="54">
        <v>0</v>
      </c>
      <c r="K186" s="54">
        <f t="shared" si="10"/>
        <v>1885084.4699999997</v>
      </c>
      <c r="L186" s="56">
        <f t="shared" si="8"/>
        <v>1</v>
      </c>
      <c r="M186" s="38">
        <f t="shared" si="9"/>
        <v>0.58749966191805603</v>
      </c>
    </row>
    <row r="187" spans="1:13" x14ac:dyDescent="0.25">
      <c r="A187" s="37" t="s">
        <v>277</v>
      </c>
      <c r="B187" s="43" t="s">
        <v>126</v>
      </c>
      <c r="C187" s="47">
        <v>2023</v>
      </c>
      <c r="D187" s="49" t="s">
        <v>146</v>
      </c>
      <c r="E187" s="49" t="s">
        <v>90</v>
      </c>
      <c r="F187" s="49" t="s">
        <v>254</v>
      </c>
      <c r="G187" s="54">
        <v>4008639</v>
      </c>
      <c r="H187" s="54">
        <v>4008639</v>
      </c>
      <c r="I187" s="54">
        <v>3808207.05</v>
      </c>
      <c r="J187" s="54">
        <v>0</v>
      </c>
      <c r="K187" s="54">
        <f t="shared" si="10"/>
        <v>200431.95000000019</v>
      </c>
      <c r="L187" s="56">
        <f t="shared" si="8"/>
        <v>1</v>
      </c>
      <c r="M187" s="38">
        <f t="shared" si="9"/>
        <v>0.95</v>
      </c>
    </row>
    <row r="188" spans="1:13" x14ac:dyDescent="0.25">
      <c r="A188" s="37" t="s">
        <v>277</v>
      </c>
      <c r="B188" s="43" t="s">
        <v>126</v>
      </c>
      <c r="C188" s="47">
        <v>2023</v>
      </c>
      <c r="D188" s="49" t="s">
        <v>151</v>
      </c>
      <c r="E188" s="49" t="s">
        <v>90</v>
      </c>
      <c r="F188" s="49" t="s">
        <v>255</v>
      </c>
      <c r="G188" s="54">
        <v>1312598</v>
      </c>
      <c r="H188" s="54">
        <v>1312598</v>
      </c>
      <c r="I188" s="54">
        <v>541398.79999999993</v>
      </c>
      <c r="J188" s="54">
        <v>0</v>
      </c>
      <c r="K188" s="54">
        <f t="shared" si="10"/>
        <v>771199.20000000007</v>
      </c>
      <c r="L188" s="56">
        <f t="shared" si="8"/>
        <v>1</v>
      </c>
      <c r="M188" s="38">
        <f t="shared" si="9"/>
        <v>0.41246352653287599</v>
      </c>
    </row>
    <row r="189" spans="1:13" x14ac:dyDescent="0.25">
      <c r="A189" s="37" t="s">
        <v>277</v>
      </c>
      <c r="B189" s="43" t="s">
        <v>126</v>
      </c>
      <c r="C189" s="47">
        <v>2023</v>
      </c>
      <c r="D189" s="49" t="s">
        <v>200</v>
      </c>
      <c r="E189" s="49" t="s">
        <v>90</v>
      </c>
      <c r="F189" s="49" t="s">
        <v>256</v>
      </c>
      <c r="G189" s="54">
        <v>739865</v>
      </c>
      <c r="H189" s="54">
        <v>739865</v>
      </c>
      <c r="I189" s="54">
        <v>21359.98</v>
      </c>
      <c r="J189" s="54">
        <v>0</v>
      </c>
      <c r="K189" s="54">
        <f t="shared" si="10"/>
        <v>718505.02</v>
      </c>
      <c r="L189" s="56">
        <f t="shared" si="8"/>
        <v>1</v>
      </c>
      <c r="M189" s="38">
        <f t="shared" si="9"/>
        <v>2.8870104681259418E-2</v>
      </c>
    </row>
    <row r="190" spans="1:13" x14ac:dyDescent="0.25">
      <c r="A190" s="37" t="s">
        <v>277</v>
      </c>
      <c r="B190" s="43" t="s">
        <v>126</v>
      </c>
      <c r="C190" s="47">
        <v>2023</v>
      </c>
      <c r="D190" s="49" t="s">
        <v>257</v>
      </c>
      <c r="E190" s="49" t="s">
        <v>90</v>
      </c>
      <c r="F190" s="49" t="s">
        <v>258</v>
      </c>
      <c r="G190" s="54">
        <v>1597106</v>
      </c>
      <c r="H190" s="54">
        <v>1597105.9999999998</v>
      </c>
      <c r="I190" s="54">
        <v>596258.22</v>
      </c>
      <c r="J190" s="54">
        <v>0</v>
      </c>
      <c r="K190" s="54">
        <f t="shared" si="10"/>
        <v>1000847.78</v>
      </c>
      <c r="L190" s="56">
        <f t="shared" si="8"/>
        <v>0.99999999999999989</v>
      </c>
      <c r="M190" s="38">
        <f t="shared" si="9"/>
        <v>0.37333666018410799</v>
      </c>
    </row>
    <row r="191" spans="1:13" x14ac:dyDescent="0.25">
      <c r="A191" s="37" t="s">
        <v>277</v>
      </c>
      <c r="B191" s="43" t="s">
        <v>126</v>
      </c>
      <c r="C191" s="47">
        <v>2023</v>
      </c>
      <c r="D191" s="49" t="s">
        <v>203</v>
      </c>
      <c r="E191" s="49" t="s">
        <v>90</v>
      </c>
      <c r="F191" s="49" t="s">
        <v>259</v>
      </c>
      <c r="G191" s="54">
        <v>899512</v>
      </c>
      <c r="H191" s="54">
        <v>899512</v>
      </c>
      <c r="I191" s="54">
        <v>741065.58</v>
      </c>
      <c r="J191" s="54">
        <v>0</v>
      </c>
      <c r="K191" s="54">
        <f t="shared" si="10"/>
        <v>158446.42000000004</v>
      </c>
      <c r="L191" s="56">
        <f t="shared" si="8"/>
        <v>1</v>
      </c>
      <c r="M191" s="38">
        <f t="shared" si="9"/>
        <v>0.82385291135637984</v>
      </c>
    </row>
    <row r="192" spans="1:13" x14ac:dyDescent="0.25">
      <c r="A192" s="37" t="s">
        <v>277</v>
      </c>
      <c r="B192" s="43" t="s">
        <v>126</v>
      </c>
      <c r="C192" s="47">
        <v>2023</v>
      </c>
      <c r="D192" s="49" t="s">
        <v>148</v>
      </c>
      <c r="E192" s="49" t="s">
        <v>90</v>
      </c>
      <c r="F192" s="49" t="s">
        <v>260</v>
      </c>
      <c r="G192" s="54">
        <v>4842296</v>
      </c>
      <c r="H192" s="54">
        <v>4842296</v>
      </c>
      <c r="I192" s="54">
        <v>4435828.43</v>
      </c>
      <c r="J192" s="54">
        <v>0</v>
      </c>
      <c r="K192" s="54">
        <f t="shared" si="10"/>
        <v>406467.5700000003</v>
      </c>
      <c r="L192" s="56">
        <f t="shared" si="8"/>
        <v>1</v>
      </c>
      <c r="M192" s="38">
        <f t="shared" si="9"/>
        <v>0.91605891709222231</v>
      </c>
    </row>
    <row r="193" spans="1:13" x14ac:dyDescent="0.25">
      <c r="A193" s="37" t="s">
        <v>277</v>
      </c>
      <c r="B193" s="43" t="s">
        <v>126</v>
      </c>
      <c r="C193" s="47">
        <v>2023</v>
      </c>
      <c r="D193" s="49" t="s">
        <v>216</v>
      </c>
      <c r="E193" s="49" t="s">
        <v>90</v>
      </c>
      <c r="F193" s="49" t="s">
        <v>261</v>
      </c>
      <c r="G193" s="54">
        <v>1081110</v>
      </c>
      <c r="H193" s="54">
        <v>1081110</v>
      </c>
      <c r="I193" s="54">
        <v>238091.17</v>
      </c>
      <c r="J193" s="54">
        <v>0</v>
      </c>
      <c r="K193" s="54">
        <f t="shared" si="10"/>
        <v>843018.83</v>
      </c>
      <c r="L193" s="56">
        <f t="shared" si="8"/>
        <v>1</v>
      </c>
      <c r="M193" s="38">
        <f t="shared" si="9"/>
        <v>0.22022844113919954</v>
      </c>
    </row>
    <row r="194" spans="1:13" x14ac:dyDescent="0.25">
      <c r="A194" s="37" t="s">
        <v>277</v>
      </c>
      <c r="B194" s="43" t="s">
        <v>126</v>
      </c>
      <c r="C194" s="47">
        <v>2023</v>
      </c>
      <c r="D194" s="49" t="s">
        <v>187</v>
      </c>
      <c r="E194" s="49" t="s">
        <v>90</v>
      </c>
      <c r="F194" s="49" t="s">
        <v>262</v>
      </c>
      <c r="G194" s="54">
        <v>412588</v>
      </c>
      <c r="H194" s="54">
        <v>98503.13</v>
      </c>
      <c r="I194" s="54">
        <v>98503.13</v>
      </c>
      <c r="J194" s="54">
        <v>314084.87</v>
      </c>
      <c r="K194" s="54">
        <f t="shared" si="10"/>
        <v>314084.87</v>
      </c>
      <c r="L194" s="56">
        <f t="shared" si="8"/>
        <v>0.23874453449930683</v>
      </c>
      <c r="M194" s="38">
        <f t="shared" si="9"/>
        <v>0.23874453449930683</v>
      </c>
    </row>
    <row r="195" spans="1:13" x14ac:dyDescent="0.25">
      <c r="A195" s="37" t="s">
        <v>277</v>
      </c>
      <c r="B195" s="43" t="s">
        <v>126</v>
      </c>
      <c r="C195" s="47">
        <v>2023</v>
      </c>
      <c r="D195" s="49" t="s">
        <v>187</v>
      </c>
      <c r="E195" s="49" t="s">
        <v>90</v>
      </c>
      <c r="F195" s="49" t="s">
        <v>264</v>
      </c>
      <c r="G195" s="54">
        <v>114247</v>
      </c>
      <c r="H195" s="54">
        <v>114247</v>
      </c>
      <c r="I195" s="54">
        <v>114247</v>
      </c>
      <c r="J195" s="54">
        <v>0</v>
      </c>
      <c r="K195" s="54">
        <f t="shared" si="10"/>
        <v>0</v>
      </c>
      <c r="L195" s="56">
        <f t="shared" ref="L195:L259" si="11">H195/G195</f>
        <v>1</v>
      </c>
      <c r="M195" s="38">
        <f t="shared" ref="M195:M259" si="12">I195/G195</f>
        <v>1</v>
      </c>
    </row>
    <row r="196" spans="1:13" x14ac:dyDescent="0.25">
      <c r="A196" s="37" t="s">
        <v>277</v>
      </c>
      <c r="B196" s="43" t="s">
        <v>126</v>
      </c>
      <c r="C196" s="47">
        <v>2023</v>
      </c>
      <c r="D196" s="49" t="s">
        <v>212</v>
      </c>
      <c r="E196" s="49" t="s">
        <v>90</v>
      </c>
      <c r="F196" s="49" t="s">
        <v>265</v>
      </c>
      <c r="G196" s="54">
        <v>505353.79</v>
      </c>
      <c r="H196" s="54">
        <v>505353.79</v>
      </c>
      <c r="I196" s="54">
        <v>250123.16</v>
      </c>
      <c r="J196" s="54">
        <v>0</v>
      </c>
      <c r="K196" s="54">
        <f t="shared" si="10"/>
        <v>255230.62999999998</v>
      </c>
      <c r="L196" s="56">
        <f t="shared" si="11"/>
        <v>1</v>
      </c>
      <c r="M196" s="38">
        <f t="shared" si="12"/>
        <v>0.4949466392643459</v>
      </c>
    </row>
    <row r="197" spans="1:13" x14ac:dyDescent="0.25">
      <c r="A197" s="37" t="s">
        <v>277</v>
      </c>
      <c r="B197" s="43" t="s">
        <v>126</v>
      </c>
      <c r="C197" s="47">
        <v>2023</v>
      </c>
      <c r="D197" s="49" t="s">
        <v>205</v>
      </c>
      <c r="E197" s="49" t="s">
        <v>90</v>
      </c>
      <c r="F197" s="49" t="s">
        <v>266</v>
      </c>
      <c r="G197" s="54">
        <v>1472246</v>
      </c>
      <c r="H197" s="54">
        <v>1472246</v>
      </c>
      <c r="I197" s="54">
        <v>520000</v>
      </c>
      <c r="J197" s="54">
        <v>0</v>
      </c>
      <c r="K197" s="54">
        <f t="shared" si="10"/>
        <v>952246</v>
      </c>
      <c r="L197" s="56">
        <f t="shared" si="11"/>
        <v>1</v>
      </c>
      <c r="M197" s="38">
        <f t="shared" si="12"/>
        <v>0.35320184262684362</v>
      </c>
    </row>
    <row r="198" spans="1:13" x14ac:dyDescent="0.25">
      <c r="A198" s="37" t="s">
        <v>277</v>
      </c>
      <c r="B198" s="43" t="s">
        <v>126</v>
      </c>
      <c r="C198" s="47">
        <v>2023</v>
      </c>
      <c r="D198" s="49" t="s">
        <v>210</v>
      </c>
      <c r="E198" s="49" t="s">
        <v>90</v>
      </c>
      <c r="F198" s="49" t="s">
        <v>267</v>
      </c>
      <c r="G198" s="54">
        <v>959379</v>
      </c>
      <c r="H198" s="54">
        <v>959379</v>
      </c>
      <c r="I198" s="54">
        <v>882628.67999999993</v>
      </c>
      <c r="J198" s="54">
        <v>0</v>
      </c>
      <c r="K198" s="54">
        <f t="shared" si="10"/>
        <v>76750.320000000065</v>
      </c>
      <c r="L198" s="56">
        <f t="shared" si="11"/>
        <v>1</v>
      </c>
      <c r="M198" s="38">
        <f t="shared" si="12"/>
        <v>0.91999999999999993</v>
      </c>
    </row>
    <row r="199" spans="1:13" x14ac:dyDescent="0.25">
      <c r="A199" s="37" t="s">
        <v>277</v>
      </c>
      <c r="B199" s="43" t="s">
        <v>126</v>
      </c>
      <c r="C199" s="47">
        <v>2023</v>
      </c>
      <c r="D199" s="49" t="s">
        <v>218</v>
      </c>
      <c r="E199" s="49" t="s">
        <v>90</v>
      </c>
      <c r="F199" s="49" t="s">
        <v>268</v>
      </c>
      <c r="G199" s="54">
        <v>146177</v>
      </c>
      <c r="H199" s="54">
        <v>146177</v>
      </c>
      <c r="I199" s="54">
        <v>67207.709999999992</v>
      </c>
      <c r="J199" s="54">
        <v>0</v>
      </c>
      <c r="K199" s="54">
        <f t="shared" si="10"/>
        <v>78969.290000000008</v>
      </c>
      <c r="L199" s="56">
        <f t="shared" si="11"/>
        <v>1</v>
      </c>
      <c r="M199" s="38">
        <f t="shared" si="12"/>
        <v>0.45976938916519011</v>
      </c>
    </row>
    <row r="200" spans="1:13" x14ac:dyDescent="0.25">
      <c r="A200" s="37" t="s">
        <v>277</v>
      </c>
      <c r="B200" s="43" t="s">
        <v>126</v>
      </c>
      <c r="C200" s="47">
        <v>2023</v>
      </c>
      <c r="D200" s="49" t="s">
        <v>208</v>
      </c>
      <c r="E200" s="49" t="s">
        <v>90</v>
      </c>
      <c r="F200" s="49" t="s">
        <v>269</v>
      </c>
      <c r="G200" s="54">
        <v>143682</v>
      </c>
      <c r="H200" s="54">
        <v>143682</v>
      </c>
      <c r="I200" s="54">
        <v>0</v>
      </c>
      <c r="J200" s="54">
        <v>0</v>
      </c>
      <c r="K200" s="54">
        <f t="shared" si="10"/>
        <v>143682</v>
      </c>
      <c r="L200" s="56">
        <f t="shared" si="11"/>
        <v>1</v>
      </c>
      <c r="M200" s="38">
        <f t="shared" si="12"/>
        <v>0</v>
      </c>
    </row>
    <row r="201" spans="1:13" x14ac:dyDescent="0.25">
      <c r="A201" s="37" t="s">
        <v>277</v>
      </c>
      <c r="B201" s="43" t="s">
        <v>126</v>
      </c>
      <c r="C201" s="47">
        <v>2023</v>
      </c>
      <c r="D201" s="49" t="s">
        <v>158</v>
      </c>
      <c r="E201" s="49" t="s">
        <v>90</v>
      </c>
      <c r="F201" s="49" t="s">
        <v>270</v>
      </c>
      <c r="G201" s="54">
        <v>39413</v>
      </c>
      <c r="H201" s="54">
        <v>39413</v>
      </c>
      <c r="I201" s="54">
        <v>34699</v>
      </c>
      <c r="J201" s="54">
        <v>0</v>
      </c>
      <c r="K201" s="54">
        <f t="shared" si="10"/>
        <v>4714</v>
      </c>
      <c r="L201" s="56">
        <f t="shared" si="11"/>
        <v>1</v>
      </c>
      <c r="M201" s="38">
        <f t="shared" si="12"/>
        <v>0.88039479359602157</v>
      </c>
    </row>
    <row r="202" spans="1:13" x14ac:dyDescent="0.25">
      <c r="A202" s="37" t="s">
        <v>277</v>
      </c>
      <c r="B202" s="43" t="s">
        <v>126</v>
      </c>
      <c r="C202" s="47">
        <v>2023</v>
      </c>
      <c r="D202" s="49" t="s">
        <v>214</v>
      </c>
      <c r="E202" s="49" t="s">
        <v>90</v>
      </c>
      <c r="F202" s="49" t="s">
        <v>279</v>
      </c>
      <c r="G202" s="54">
        <v>406102</v>
      </c>
      <c r="H202" s="54">
        <v>373257.05</v>
      </c>
      <c r="I202" s="54">
        <v>360355.86</v>
      </c>
      <c r="J202" s="54">
        <v>32844.950000000012</v>
      </c>
      <c r="K202" s="54">
        <f t="shared" si="10"/>
        <v>45746.140000000014</v>
      </c>
      <c r="L202" s="56">
        <f t="shared" si="11"/>
        <v>0.91912142762163196</v>
      </c>
      <c r="M202" s="38">
        <f t="shared" si="12"/>
        <v>0.88735307878316283</v>
      </c>
    </row>
    <row r="203" spans="1:13" x14ac:dyDescent="0.25">
      <c r="A203" s="37" t="s">
        <v>277</v>
      </c>
      <c r="B203" s="43" t="s">
        <v>126</v>
      </c>
      <c r="C203" s="47">
        <v>2023</v>
      </c>
      <c r="D203" s="49" t="s">
        <v>155</v>
      </c>
      <c r="E203" s="49" t="s">
        <v>90</v>
      </c>
      <c r="F203" s="49" t="s">
        <v>280</v>
      </c>
      <c r="G203" s="54">
        <v>192075</v>
      </c>
      <c r="H203" s="54">
        <v>192074.14</v>
      </c>
      <c r="I203" s="54">
        <v>192073.26</v>
      </c>
      <c r="J203" s="54">
        <v>0.85999999998603016</v>
      </c>
      <c r="K203" s="54">
        <f t="shared" si="10"/>
        <v>1.7399999999906868</v>
      </c>
      <c r="L203" s="56">
        <f t="shared" si="11"/>
        <v>0.99999552258232471</v>
      </c>
      <c r="M203" s="38">
        <f t="shared" si="12"/>
        <v>0.99999094103865682</v>
      </c>
    </row>
    <row r="204" spans="1:13" x14ac:dyDescent="0.25">
      <c r="A204" s="37" t="s">
        <v>277</v>
      </c>
      <c r="B204" s="43" t="s">
        <v>126</v>
      </c>
      <c r="C204" s="47">
        <v>2023</v>
      </c>
      <c r="D204" s="49" t="s">
        <v>160</v>
      </c>
      <c r="E204" s="49" t="s">
        <v>90</v>
      </c>
      <c r="F204" s="49" t="s">
        <v>272</v>
      </c>
      <c r="G204" s="54">
        <v>326778</v>
      </c>
      <c r="H204" s="54">
        <v>326778</v>
      </c>
      <c r="I204" s="54">
        <v>305459.87</v>
      </c>
      <c r="J204" s="54">
        <v>0</v>
      </c>
      <c r="K204" s="54">
        <f t="shared" si="10"/>
        <v>21318.130000000005</v>
      </c>
      <c r="L204" s="56">
        <f t="shared" si="11"/>
        <v>1</v>
      </c>
      <c r="M204" s="38">
        <f t="shared" si="12"/>
        <v>0.93476265232053568</v>
      </c>
    </row>
    <row r="205" spans="1:13" x14ac:dyDescent="0.25">
      <c r="A205" s="37" t="s">
        <v>277</v>
      </c>
      <c r="B205" s="43" t="s">
        <v>126</v>
      </c>
      <c r="C205" s="47">
        <v>2023</v>
      </c>
      <c r="D205" s="49" t="s">
        <v>218</v>
      </c>
      <c r="E205" s="49" t="s">
        <v>90</v>
      </c>
      <c r="F205" s="49" t="s">
        <v>273</v>
      </c>
      <c r="G205" s="54">
        <v>213528</v>
      </c>
      <c r="H205" s="54">
        <v>213528</v>
      </c>
      <c r="I205" s="54">
        <v>98173.639999999985</v>
      </c>
      <c r="J205" s="54">
        <v>0</v>
      </c>
      <c r="K205" s="54">
        <f t="shared" si="10"/>
        <v>115354.36000000002</v>
      </c>
      <c r="L205" s="56">
        <f t="shared" si="11"/>
        <v>1</v>
      </c>
      <c r="M205" s="38">
        <f t="shared" si="12"/>
        <v>0.45976939792439392</v>
      </c>
    </row>
    <row r="206" spans="1:13" x14ac:dyDescent="0.25">
      <c r="A206" s="35"/>
      <c r="B206" s="253"/>
      <c r="C206" s="253"/>
      <c r="D206" s="253"/>
      <c r="E206" s="253"/>
      <c r="F206" s="254"/>
      <c r="G206" s="63" t="s">
        <v>281</v>
      </c>
      <c r="H206" s="258"/>
      <c r="I206" s="259"/>
      <c r="J206" s="63" t="s">
        <v>282</v>
      </c>
      <c r="K206" s="63" t="s">
        <v>283</v>
      </c>
      <c r="L206" s="240"/>
      <c r="M206" s="262"/>
    </row>
    <row r="207" spans="1:13" x14ac:dyDescent="0.25">
      <c r="A207" s="36"/>
      <c r="B207" s="256"/>
      <c r="C207" s="256"/>
      <c r="D207" s="256"/>
      <c r="E207" s="256"/>
      <c r="F207" s="257"/>
      <c r="G207" s="64">
        <f>SUM(G106:G205)</f>
        <v>284999998.00000006</v>
      </c>
      <c r="H207" s="260"/>
      <c r="I207" s="261"/>
      <c r="J207" s="64">
        <v>6444572.6400000006</v>
      </c>
      <c r="K207" s="64">
        <f t="shared" ref="K207" si="13">SUM(K106:K205)</f>
        <v>78984750.549999997</v>
      </c>
      <c r="L207" s="244"/>
      <c r="M207" s="263"/>
    </row>
    <row r="208" spans="1:13" x14ac:dyDescent="0.25">
      <c r="A208" s="37" t="s">
        <v>284</v>
      </c>
      <c r="B208" s="43" t="s">
        <v>126</v>
      </c>
      <c r="C208" s="47">
        <v>2023</v>
      </c>
      <c r="D208" s="49" t="s">
        <v>127</v>
      </c>
      <c r="E208" s="49" t="s">
        <v>8</v>
      </c>
      <c r="F208" s="49" t="s">
        <v>128</v>
      </c>
      <c r="G208" s="54">
        <v>10290351.689999999</v>
      </c>
      <c r="H208" s="54">
        <v>10290351.689999999</v>
      </c>
      <c r="I208" s="54">
        <v>4507044</v>
      </c>
      <c r="J208" s="54">
        <v>0</v>
      </c>
      <c r="K208" s="54">
        <f t="shared" ref="K208:K271" si="14">SUM(G208-I208)</f>
        <v>5783307.6899999995</v>
      </c>
      <c r="L208" s="56">
        <f t="shared" si="11"/>
        <v>1</v>
      </c>
      <c r="M208" s="38">
        <f t="shared" si="12"/>
        <v>0.43798736289838119</v>
      </c>
    </row>
    <row r="209" spans="1:13" x14ac:dyDescent="0.25">
      <c r="A209" s="37" t="s">
        <v>284</v>
      </c>
      <c r="B209" s="43" t="s">
        <v>126</v>
      </c>
      <c r="C209" s="47">
        <v>2023</v>
      </c>
      <c r="D209" s="49" t="s">
        <v>129</v>
      </c>
      <c r="E209" s="49" t="s">
        <v>8</v>
      </c>
      <c r="F209" s="49" t="s">
        <v>130</v>
      </c>
      <c r="G209" s="54">
        <v>3990136.37</v>
      </c>
      <c r="H209" s="54">
        <v>3990136.37</v>
      </c>
      <c r="I209" s="54">
        <v>288717.59999999998</v>
      </c>
      <c r="J209" s="54">
        <v>0</v>
      </c>
      <c r="K209" s="54">
        <f t="shared" si="14"/>
        <v>3701418.77</v>
      </c>
      <c r="L209" s="56">
        <f t="shared" si="11"/>
        <v>1</v>
      </c>
      <c r="M209" s="38">
        <f t="shared" si="12"/>
        <v>7.2357827710033878E-2</v>
      </c>
    </row>
    <row r="210" spans="1:13" x14ac:dyDescent="0.25">
      <c r="A210" s="37" t="s">
        <v>284</v>
      </c>
      <c r="B210" s="43" t="s">
        <v>126</v>
      </c>
      <c r="C210" s="47">
        <v>2023</v>
      </c>
      <c r="D210" s="49" t="s">
        <v>131</v>
      </c>
      <c r="E210" s="49" t="s">
        <v>8</v>
      </c>
      <c r="F210" s="49" t="s">
        <v>132</v>
      </c>
      <c r="G210" s="54">
        <v>7524257.1500000004</v>
      </c>
      <c r="H210" s="54">
        <v>6953857.4299999997</v>
      </c>
      <c r="I210" s="54">
        <v>2981799.9499999997</v>
      </c>
      <c r="J210" s="54">
        <v>570399.72000000067</v>
      </c>
      <c r="K210" s="54">
        <f t="shared" si="14"/>
        <v>4542457.2000000011</v>
      </c>
      <c r="L210" s="56">
        <f t="shared" si="11"/>
        <v>0.92419188916210815</v>
      </c>
      <c r="M210" s="38">
        <f t="shared" si="12"/>
        <v>0.39629160600923902</v>
      </c>
    </row>
    <row r="211" spans="1:13" x14ac:dyDescent="0.25">
      <c r="A211" s="37" t="s">
        <v>284</v>
      </c>
      <c r="B211" s="43" t="s">
        <v>126</v>
      </c>
      <c r="C211" s="47">
        <v>2023</v>
      </c>
      <c r="D211" s="49" t="s">
        <v>135</v>
      </c>
      <c r="E211" s="49" t="s">
        <v>8</v>
      </c>
      <c r="F211" s="49" t="s">
        <v>136</v>
      </c>
      <c r="G211" s="54">
        <v>143640000</v>
      </c>
      <c r="H211" s="54">
        <v>93293121.469999999</v>
      </c>
      <c r="I211" s="54">
        <v>30833958.300000004</v>
      </c>
      <c r="J211" s="54">
        <v>50346878.530000001</v>
      </c>
      <c r="K211" s="54">
        <f t="shared" si="14"/>
        <v>112806041.69999999</v>
      </c>
      <c r="L211" s="56">
        <f t="shared" si="11"/>
        <v>0.64949263067390695</v>
      </c>
      <c r="M211" s="38">
        <f t="shared" si="12"/>
        <v>0.21466136382623227</v>
      </c>
    </row>
    <row r="212" spans="1:13" x14ac:dyDescent="0.25">
      <c r="A212" s="37" t="s">
        <v>284</v>
      </c>
      <c r="B212" s="43" t="s">
        <v>126</v>
      </c>
      <c r="C212" s="47">
        <v>2023</v>
      </c>
      <c r="D212" s="49" t="s">
        <v>137</v>
      </c>
      <c r="E212" s="49" t="s">
        <v>8</v>
      </c>
      <c r="F212" s="49" t="s">
        <v>138</v>
      </c>
      <c r="G212" s="54">
        <v>24066822.52</v>
      </c>
      <c r="H212" s="54">
        <v>12401429.390000001</v>
      </c>
      <c r="I212" s="54">
        <v>9150395.9400000013</v>
      </c>
      <c r="J212" s="54">
        <v>11665393.129999999</v>
      </c>
      <c r="K212" s="54">
        <f t="shared" si="14"/>
        <v>14916426.579999998</v>
      </c>
      <c r="L212" s="56">
        <f t="shared" si="11"/>
        <v>0.51529151302354814</v>
      </c>
      <c r="M212" s="38">
        <f t="shared" si="12"/>
        <v>0.38020789542931327</v>
      </c>
    </row>
    <row r="213" spans="1:13" x14ac:dyDescent="0.25">
      <c r="A213" s="37" t="s">
        <v>284</v>
      </c>
      <c r="B213" s="43" t="s">
        <v>126</v>
      </c>
      <c r="C213" s="47">
        <v>2023</v>
      </c>
      <c r="D213" s="49" t="s">
        <v>139</v>
      </c>
      <c r="E213" s="49" t="s">
        <v>8</v>
      </c>
      <c r="F213" s="49" t="s">
        <v>141</v>
      </c>
      <c r="G213" s="54">
        <v>8433288.2200000007</v>
      </c>
      <c r="H213" s="54">
        <v>3753874.96</v>
      </c>
      <c r="I213" s="54">
        <v>232402.03</v>
      </c>
      <c r="J213" s="54">
        <v>4679413.2600000007</v>
      </c>
      <c r="K213" s="54">
        <f t="shared" si="14"/>
        <v>8200886.1900000004</v>
      </c>
      <c r="L213" s="56">
        <f t="shared" si="11"/>
        <v>0.44512589420310356</v>
      </c>
      <c r="M213" s="38">
        <f t="shared" si="12"/>
        <v>2.7557700381785361E-2</v>
      </c>
    </row>
    <row r="214" spans="1:13" x14ac:dyDescent="0.25">
      <c r="A214" s="37" t="s">
        <v>284</v>
      </c>
      <c r="B214" s="43" t="s">
        <v>126</v>
      </c>
      <c r="C214" s="47">
        <v>2023</v>
      </c>
      <c r="D214" s="49" t="s">
        <v>142</v>
      </c>
      <c r="E214" s="49" t="s">
        <v>8</v>
      </c>
      <c r="F214" s="49" t="s">
        <v>143</v>
      </c>
      <c r="G214" s="54">
        <v>16683570.18</v>
      </c>
      <c r="H214" s="54">
        <v>16683570</v>
      </c>
      <c r="I214" s="54">
        <v>11614757.940000001</v>
      </c>
      <c r="J214" s="54">
        <v>0</v>
      </c>
      <c r="K214" s="54">
        <f t="shared" si="14"/>
        <v>5068812.2399999984</v>
      </c>
      <c r="L214" s="56">
        <f t="shared" si="11"/>
        <v>0.99999998921094235</v>
      </c>
      <c r="M214" s="38">
        <f t="shared" si="12"/>
        <v>0.69617940372999954</v>
      </c>
    </row>
    <row r="215" spans="1:13" x14ac:dyDescent="0.25">
      <c r="A215" s="37" t="s">
        <v>284</v>
      </c>
      <c r="B215" s="43" t="s">
        <v>126</v>
      </c>
      <c r="C215" s="47">
        <v>2023</v>
      </c>
      <c r="D215" s="49" t="s">
        <v>144</v>
      </c>
      <c r="E215" s="49" t="s">
        <v>8</v>
      </c>
      <c r="F215" s="49" t="s">
        <v>145</v>
      </c>
      <c r="G215" s="54">
        <v>27480939.199999999</v>
      </c>
      <c r="H215" s="54">
        <v>25722901.32</v>
      </c>
      <c r="I215" s="54">
        <v>18419200.559999999</v>
      </c>
      <c r="J215" s="54">
        <v>1758037.879999999</v>
      </c>
      <c r="K215" s="54">
        <f t="shared" si="14"/>
        <v>9061738.6400000006</v>
      </c>
      <c r="L215" s="56">
        <f t="shared" si="11"/>
        <v>0.93602700885856194</v>
      </c>
      <c r="M215" s="38">
        <f t="shared" si="12"/>
        <v>0.67025367750167719</v>
      </c>
    </row>
    <row r="216" spans="1:13" x14ac:dyDescent="0.25">
      <c r="A216" s="37" t="s">
        <v>284</v>
      </c>
      <c r="B216" s="43" t="s">
        <v>126</v>
      </c>
      <c r="C216" s="47">
        <v>2023</v>
      </c>
      <c r="D216" s="49" t="s">
        <v>148</v>
      </c>
      <c r="E216" s="49" t="s">
        <v>8</v>
      </c>
      <c r="F216" s="49" t="s">
        <v>149</v>
      </c>
      <c r="G216" s="54">
        <v>29118995.18</v>
      </c>
      <c r="H216" s="54">
        <v>29118995.18</v>
      </c>
      <c r="I216" s="54">
        <v>3734332.66</v>
      </c>
      <c r="J216" s="54">
        <v>0</v>
      </c>
      <c r="K216" s="54">
        <f t="shared" si="14"/>
        <v>25384662.52</v>
      </c>
      <c r="L216" s="56">
        <f t="shared" si="11"/>
        <v>1</v>
      </c>
      <c r="M216" s="38">
        <f t="shared" si="12"/>
        <v>0.1282438709480222</v>
      </c>
    </row>
    <row r="217" spans="1:13" x14ac:dyDescent="0.25">
      <c r="A217" s="37" t="s">
        <v>284</v>
      </c>
      <c r="B217" s="43" t="s">
        <v>126</v>
      </c>
      <c r="C217" s="47">
        <v>2023</v>
      </c>
      <c r="D217" s="49" t="s">
        <v>127</v>
      </c>
      <c r="E217" s="49" t="s">
        <v>8</v>
      </c>
      <c r="F217" s="49" t="s">
        <v>150</v>
      </c>
      <c r="G217" s="54">
        <v>10290351.689999999</v>
      </c>
      <c r="H217" s="54">
        <v>7795043.5200000005</v>
      </c>
      <c r="I217" s="54">
        <v>4058805.06</v>
      </c>
      <c r="J217" s="54">
        <v>2495308.169999999</v>
      </c>
      <c r="K217" s="54">
        <f t="shared" si="14"/>
        <v>6231546.629999999</v>
      </c>
      <c r="L217" s="56">
        <f t="shared" si="11"/>
        <v>0.75750992335617651</v>
      </c>
      <c r="M217" s="38">
        <f t="shared" si="12"/>
        <v>0.39442821608753009</v>
      </c>
    </row>
    <row r="218" spans="1:13" x14ac:dyDescent="0.25">
      <c r="A218" s="37" t="s">
        <v>284</v>
      </c>
      <c r="B218" s="43" t="s">
        <v>126</v>
      </c>
      <c r="C218" s="47">
        <v>2023</v>
      </c>
      <c r="D218" s="49" t="s">
        <v>151</v>
      </c>
      <c r="E218" s="49" t="s">
        <v>8</v>
      </c>
      <c r="F218" s="49" t="s">
        <v>152</v>
      </c>
      <c r="G218" s="54">
        <v>7893269.7599999998</v>
      </c>
      <c r="H218" s="54">
        <v>2544880.88</v>
      </c>
      <c r="I218" s="54">
        <v>92940</v>
      </c>
      <c r="J218" s="54">
        <v>5348388.88</v>
      </c>
      <c r="K218" s="54">
        <f t="shared" si="14"/>
        <v>7800329.7599999998</v>
      </c>
      <c r="L218" s="56">
        <f t="shared" si="11"/>
        <v>0.32241149198985442</v>
      </c>
      <c r="M218" s="38">
        <f t="shared" si="12"/>
        <v>1.1774588076412075E-2</v>
      </c>
    </row>
    <row r="219" spans="1:13" x14ac:dyDescent="0.25">
      <c r="A219" s="37" t="s">
        <v>284</v>
      </c>
      <c r="B219" s="43" t="s">
        <v>126</v>
      </c>
      <c r="C219" s="47">
        <v>2023</v>
      </c>
      <c r="D219" s="49" t="s">
        <v>153</v>
      </c>
      <c r="E219" s="49" t="s">
        <v>89</v>
      </c>
      <c r="F219" s="49" t="s">
        <v>154</v>
      </c>
      <c r="G219" s="54">
        <v>619231.17000000004</v>
      </c>
      <c r="H219" s="54">
        <v>619231.16999999993</v>
      </c>
      <c r="I219" s="54">
        <v>0</v>
      </c>
      <c r="J219" s="54">
        <v>0</v>
      </c>
      <c r="K219" s="54">
        <f t="shared" si="14"/>
        <v>619231.17000000004</v>
      </c>
      <c r="L219" s="56">
        <f t="shared" si="11"/>
        <v>0.99999999999999978</v>
      </c>
      <c r="M219" s="38">
        <f t="shared" si="12"/>
        <v>0</v>
      </c>
    </row>
    <row r="220" spans="1:13" x14ac:dyDescent="0.25">
      <c r="A220" s="37" t="s">
        <v>284</v>
      </c>
      <c r="B220" s="43" t="s">
        <v>126</v>
      </c>
      <c r="C220" s="47">
        <v>2023</v>
      </c>
      <c r="D220" s="49" t="s">
        <v>155</v>
      </c>
      <c r="E220" s="49" t="s">
        <v>89</v>
      </c>
      <c r="F220" s="49" t="s">
        <v>156</v>
      </c>
      <c r="G220" s="54">
        <v>1907283.91</v>
      </c>
      <c r="H220" s="54">
        <v>1907283.9100000001</v>
      </c>
      <c r="I220" s="54">
        <v>498209.68000000005</v>
      </c>
      <c r="J220" s="54">
        <v>0</v>
      </c>
      <c r="K220" s="54">
        <f t="shared" si="14"/>
        <v>1409074.23</v>
      </c>
      <c r="L220" s="56">
        <f t="shared" si="11"/>
        <v>1.0000000000000002</v>
      </c>
      <c r="M220" s="38">
        <f t="shared" si="12"/>
        <v>0.2612142205928849</v>
      </c>
    </row>
    <row r="221" spans="1:13" x14ac:dyDescent="0.25">
      <c r="A221" s="37" t="s">
        <v>284</v>
      </c>
      <c r="B221" s="43" t="s">
        <v>126</v>
      </c>
      <c r="C221" s="47">
        <v>2023</v>
      </c>
      <c r="D221" s="49" t="s">
        <v>129</v>
      </c>
      <c r="E221" s="49" t="s">
        <v>89</v>
      </c>
      <c r="F221" s="49" t="s">
        <v>157</v>
      </c>
      <c r="G221" s="54">
        <v>1990599.73</v>
      </c>
      <c r="H221" s="54">
        <v>1990599.73</v>
      </c>
      <c r="I221" s="54">
        <v>124348.42</v>
      </c>
      <c r="J221" s="54">
        <v>0</v>
      </c>
      <c r="K221" s="54">
        <f t="shared" si="14"/>
        <v>1866251.31</v>
      </c>
      <c r="L221" s="56">
        <f t="shared" si="11"/>
        <v>1</v>
      </c>
      <c r="M221" s="38">
        <f t="shared" si="12"/>
        <v>6.2467817173872522E-2</v>
      </c>
    </row>
    <row r="222" spans="1:13" x14ac:dyDescent="0.25">
      <c r="A222" s="37" t="s">
        <v>284</v>
      </c>
      <c r="B222" s="43" t="s">
        <v>126</v>
      </c>
      <c r="C222" s="47">
        <v>2023</v>
      </c>
      <c r="D222" s="49" t="s">
        <v>158</v>
      </c>
      <c r="E222" s="49" t="s">
        <v>89</v>
      </c>
      <c r="F222" s="49" t="s">
        <v>159</v>
      </c>
      <c r="G222" s="54">
        <v>445215.84</v>
      </c>
      <c r="H222" s="54">
        <v>445214.85</v>
      </c>
      <c r="I222" s="54">
        <v>0</v>
      </c>
      <c r="J222" s="54">
        <v>0.99000000004889444</v>
      </c>
      <c r="K222" s="54">
        <f t="shared" si="14"/>
        <v>445215.84</v>
      </c>
      <c r="L222" s="56">
        <f t="shared" si="11"/>
        <v>0.99999777635943943</v>
      </c>
      <c r="M222" s="38">
        <f t="shared" si="12"/>
        <v>0</v>
      </c>
    </row>
    <row r="223" spans="1:13" x14ac:dyDescent="0.25">
      <c r="A223" s="37" t="s">
        <v>284</v>
      </c>
      <c r="B223" s="43" t="s">
        <v>126</v>
      </c>
      <c r="C223" s="47">
        <v>2023</v>
      </c>
      <c r="D223" s="49" t="s">
        <v>160</v>
      </c>
      <c r="E223" s="49" t="s">
        <v>89</v>
      </c>
      <c r="F223" s="49" t="s">
        <v>161</v>
      </c>
      <c r="G223" s="54">
        <v>980332.95</v>
      </c>
      <c r="H223" s="54">
        <v>481453.35</v>
      </c>
      <c r="I223" s="54">
        <v>481453.35</v>
      </c>
      <c r="J223" s="54">
        <v>498879.6</v>
      </c>
      <c r="K223" s="54">
        <f t="shared" si="14"/>
        <v>498879.6</v>
      </c>
      <c r="L223" s="56">
        <f t="shared" si="11"/>
        <v>0.49111207574936661</v>
      </c>
      <c r="M223" s="38">
        <f t="shared" si="12"/>
        <v>0.49111207574936661</v>
      </c>
    </row>
    <row r="224" spans="1:13" x14ac:dyDescent="0.25">
      <c r="A224" s="37" t="s">
        <v>284</v>
      </c>
      <c r="B224" s="43" t="s">
        <v>126</v>
      </c>
      <c r="C224" s="47">
        <v>2023</v>
      </c>
      <c r="D224" s="49" t="s">
        <v>165</v>
      </c>
      <c r="E224" s="49" t="s">
        <v>89</v>
      </c>
      <c r="F224" s="49" t="s">
        <v>166</v>
      </c>
      <c r="G224" s="54">
        <v>363696.04</v>
      </c>
      <c r="H224" s="54">
        <v>363696.04000000004</v>
      </c>
      <c r="I224" s="54">
        <v>0</v>
      </c>
      <c r="J224" s="54">
        <v>0</v>
      </c>
      <c r="K224" s="54">
        <f t="shared" si="14"/>
        <v>363696.04</v>
      </c>
      <c r="L224" s="56">
        <f t="shared" si="11"/>
        <v>1.0000000000000002</v>
      </c>
      <c r="M224" s="38">
        <f t="shared" si="12"/>
        <v>0</v>
      </c>
    </row>
    <row r="225" spans="1:13" x14ac:dyDescent="0.25">
      <c r="A225" s="37" t="s">
        <v>284</v>
      </c>
      <c r="B225" s="43" t="s">
        <v>126</v>
      </c>
      <c r="C225" s="47">
        <v>2023</v>
      </c>
      <c r="D225" s="49" t="s">
        <v>169</v>
      </c>
      <c r="E225" s="49" t="s">
        <v>89</v>
      </c>
      <c r="F225" s="49" t="s">
        <v>170</v>
      </c>
      <c r="G225" s="54">
        <v>4088661.9</v>
      </c>
      <c r="H225" s="54">
        <v>4088661.9</v>
      </c>
      <c r="I225" s="54">
        <v>122734.28</v>
      </c>
      <c r="J225" s="54">
        <v>0</v>
      </c>
      <c r="K225" s="54">
        <f t="shared" si="14"/>
        <v>3965927.62</v>
      </c>
      <c r="L225" s="56">
        <f t="shared" si="11"/>
        <v>1</v>
      </c>
      <c r="M225" s="38">
        <f t="shared" si="12"/>
        <v>3.0018202287648191E-2</v>
      </c>
    </row>
    <row r="226" spans="1:13" x14ac:dyDescent="0.25">
      <c r="A226" s="37" t="s">
        <v>284</v>
      </c>
      <c r="B226" s="43" t="s">
        <v>126</v>
      </c>
      <c r="C226" s="47">
        <v>2023</v>
      </c>
      <c r="D226" s="49" t="s">
        <v>171</v>
      </c>
      <c r="E226" s="49" t="s">
        <v>89</v>
      </c>
      <c r="F226" s="49" t="s">
        <v>172</v>
      </c>
      <c r="G226" s="54">
        <v>610650.14</v>
      </c>
      <c r="H226" s="54">
        <v>610650.14</v>
      </c>
      <c r="I226" s="54">
        <v>258000</v>
      </c>
      <c r="J226" s="54">
        <v>0</v>
      </c>
      <c r="K226" s="54">
        <f t="shared" si="14"/>
        <v>352650.14</v>
      </c>
      <c r="L226" s="56">
        <f t="shared" si="11"/>
        <v>1</v>
      </c>
      <c r="M226" s="38">
        <f t="shared" si="12"/>
        <v>0.42250051723561383</v>
      </c>
    </row>
    <row r="227" spans="1:13" x14ac:dyDescent="0.25">
      <c r="A227" s="37" t="s">
        <v>284</v>
      </c>
      <c r="B227" s="43" t="s">
        <v>126</v>
      </c>
      <c r="C227" s="47">
        <v>2023</v>
      </c>
      <c r="D227" s="49" t="s">
        <v>133</v>
      </c>
      <c r="E227" s="49" t="s">
        <v>89</v>
      </c>
      <c r="F227" s="49" t="s">
        <v>173</v>
      </c>
      <c r="G227" s="54">
        <v>8516927.9499999993</v>
      </c>
      <c r="H227" s="54">
        <v>2901333.7</v>
      </c>
      <c r="I227" s="54">
        <v>758094.49</v>
      </c>
      <c r="J227" s="54">
        <v>5615594.2499999991</v>
      </c>
      <c r="K227" s="54">
        <f t="shared" si="14"/>
        <v>7758833.459999999</v>
      </c>
      <c r="L227" s="56">
        <f t="shared" si="11"/>
        <v>0.34065495411405944</v>
      </c>
      <c r="M227" s="38">
        <f t="shared" si="12"/>
        <v>8.9010320910370047E-2</v>
      </c>
    </row>
    <row r="228" spans="1:13" x14ac:dyDescent="0.25">
      <c r="A228" s="37" t="s">
        <v>284</v>
      </c>
      <c r="B228" s="43" t="s">
        <v>126</v>
      </c>
      <c r="C228" s="47">
        <v>2023</v>
      </c>
      <c r="D228" s="49" t="s">
        <v>135</v>
      </c>
      <c r="E228" s="49" t="s">
        <v>89</v>
      </c>
      <c r="F228" s="49" t="s">
        <v>174</v>
      </c>
      <c r="G228" s="54">
        <v>84199375.069999993</v>
      </c>
      <c r="H228" s="54">
        <v>84199375.069999993</v>
      </c>
      <c r="I228" s="54">
        <v>74011509.460000008</v>
      </c>
      <c r="J228" s="54">
        <v>0</v>
      </c>
      <c r="K228" s="54">
        <f t="shared" si="14"/>
        <v>10187865.609999985</v>
      </c>
      <c r="L228" s="56">
        <f t="shared" si="11"/>
        <v>1</v>
      </c>
      <c r="M228" s="38">
        <f t="shared" si="12"/>
        <v>0.87900307334193162</v>
      </c>
    </row>
    <row r="229" spans="1:13" x14ac:dyDescent="0.25">
      <c r="A229" s="37" t="s">
        <v>284</v>
      </c>
      <c r="B229" s="43" t="s">
        <v>126</v>
      </c>
      <c r="C229" s="47">
        <v>2023</v>
      </c>
      <c r="D229" s="49" t="s">
        <v>179</v>
      </c>
      <c r="E229" s="49" t="s">
        <v>89</v>
      </c>
      <c r="F229" s="49" t="s">
        <v>180</v>
      </c>
      <c r="G229" s="54">
        <v>909988.45</v>
      </c>
      <c r="H229" s="54">
        <v>804249.65</v>
      </c>
      <c r="I229" s="54">
        <v>671313.31</v>
      </c>
      <c r="J229" s="54">
        <v>105738.79999999993</v>
      </c>
      <c r="K229" s="54">
        <f t="shared" si="14"/>
        <v>238675.1399999999</v>
      </c>
      <c r="L229" s="56">
        <f t="shared" si="11"/>
        <v>0.88380204166327614</v>
      </c>
      <c r="M229" s="38">
        <f t="shared" si="12"/>
        <v>0.73771629738817024</v>
      </c>
    </row>
    <row r="230" spans="1:13" x14ac:dyDescent="0.25">
      <c r="A230" s="37" t="s">
        <v>284</v>
      </c>
      <c r="B230" s="43" t="s">
        <v>126</v>
      </c>
      <c r="C230" s="47">
        <v>2023</v>
      </c>
      <c r="D230" s="49" t="s">
        <v>243</v>
      </c>
      <c r="E230" s="49" t="s">
        <v>89</v>
      </c>
      <c r="F230" s="49" t="s">
        <v>285</v>
      </c>
      <c r="G230" s="54">
        <v>481934.67</v>
      </c>
      <c r="H230" s="54">
        <v>481934.67000000004</v>
      </c>
      <c r="I230" s="54">
        <v>276964.3</v>
      </c>
      <c r="J230" s="54">
        <v>0</v>
      </c>
      <c r="K230" s="54">
        <f t="shared" si="14"/>
        <v>204970.37</v>
      </c>
      <c r="L230" s="56">
        <f t="shared" si="11"/>
        <v>1.0000000000000002</v>
      </c>
      <c r="M230" s="38">
        <f t="shared" si="12"/>
        <v>0.57469262379483921</v>
      </c>
    </row>
    <row r="231" spans="1:13" x14ac:dyDescent="0.25">
      <c r="A231" s="37" t="s">
        <v>284</v>
      </c>
      <c r="B231" s="43" t="s">
        <v>126</v>
      </c>
      <c r="C231" s="47">
        <v>2023</v>
      </c>
      <c r="D231" s="49" t="s">
        <v>183</v>
      </c>
      <c r="E231" s="49" t="s">
        <v>89</v>
      </c>
      <c r="F231" s="49" t="s">
        <v>184</v>
      </c>
      <c r="G231" s="54">
        <v>4829424.43</v>
      </c>
      <c r="H231" s="54">
        <v>4829424.43</v>
      </c>
      <c r="I231" s="54">
        <v>1253947.6400000001</v>
      </c>
      <c r="J231" s="54">
        <v>0</v>
      </c>
      <c r="K231" s="54">
        <f t="shared" si="14"/>
        <v>3575476.7899999996</v>
      </c>
      <c r="L231" s="56">
        <f t="shared" si="11"/>
        <v>1</v>
      </c>
      <c r="M231" s="38">
        <f t="shared" si="12"/>
        <v>0.25964742966275178</v>
      </c>
    </row>
    <row r="232" spans="1:13" x14ac:dyDescent="0.25">
      <c r="A232" s="37" t="s">
        <v>284</v>
      </c>
      <c r="B232" s="43" t="s">
        <v>126</v>
      </c>
      <c r="C232" s="47">
        <v>2023</v>
      </c>
      <c r="D232" s="49" t="s">
        <v>185</v>
      </c>
      <c r="E232" s="49" t="s">
        <v>89</v>
      </c>
      <c r="F232" s="49" t="s">
        <v>186</v>
      </c>
      <c r="G232" s="54">
        <v>811206.81</v>
      </c>
      <c r="H232" s="54">
        <v>811206.81</v>
      </c>
      <c r="I232" s="54">
        <v>268709.29000000004</v>
      </c>
      <c r="J232" s="54">
        <v>0</v>
      </c>
      <c r="K232" s="54">
        <f t="shared" si="14"/>
        <v>542497.52</v>
      </c>
      <c r="L232" s="56">
        <f t="shared" si="11"/>
        <v>1</v>
      </c>
      <c r="M232" s="38">
        <f t="shared" si="12"/>
        <v>0.33124634395019442</v>
      </c>
    </row>
    <row r="233" spans="1:13" x14ac:dyDescent="0.25">
      <c r="A233" s="37" t="s">
        <v>284</v>
      </c>
      <c r="B233" s="43" t="s">
        <v>126</v>
      </c>
      <c r="C233" s="47">
        <v>2023</v>
      </c>
      <c r="D233" s="49" t="s">
        <v>187</v>
      </c>
      <c r="E233" s="49" t="s">
        <v>89</v>
      </c>
      <c r="F233" s="49" t="s">
        <v>188</v>
      </c>
      <c r="G233" s="54">
        <v>3903471.29</v>
      </c>
      <c r="H233" s="54">
        <v>204799.16</v>
      </c>
      <c r="I233" s="54">
        <v>0</v>
      </c>
      <c r="J233" s="54">
        <v>3698672.13</v>
      </c>
      <c r="K233" s="54">
        <f t="shared" si="14"/>
        <v>3903471.29</v>
      </c>
      <c r="L233" s="56">
        <f t="shared" si="11"/>
        <v>5.2465906570046787E-2</v>
      </c>
      <c r="M233" s="38">
        <f t="shared" si="12"/>
        <v>0</v>
      </c>
    </row>
    <row r="234" spans="1:13" x14ac:dyDescent="0.25">
      <c r="A234" s="37" t="s">
        <v>284</v>
      </c>
      <c r="B234" s="43" t="s">
        <v>126</v>
      </c>
      <c r="C234" s="47">
        <v>2023</v>
      </c>
      <c r="D234" s="49" t="s">
        <v>139</v>
      </c>
      <c r="E234" s="49" t="s">
        <v>89</v>
      </c>
      <c r="F234" s="49" t="s">
        <v>189</v>
      </c>
      <c r="G234" s="54">
        <v>4207199.87</v>
      </c>
      <c r="H234" s="54">
        <v>2567443.8600000003</v>
      </c>
      <c r="I234" s="54">
        <v>74056.28</v>
      </c>
      <c r="J234" s="54">
        <v>1639756.0099999998</v>
      </c>
      <c r="K234" s="54">
        <f t="shared" si="14"/>
        <v>4133143.5900000003</v>
      </c>
      <c r="L234" s="56">
        <f t="shared" si="11"/>
        <v>0.61025003311763282</v>
      </c>
      <c r="M234" s="38">
        <f t="shared" si="12"/>
        <v>1.7602272839012993E-2</v>
      </c>
    </row>
    <row r="235" spans="1:13" x14ac:dyDescent="0.25">
      <c r="A235" s="37" t="s">
        <v>284</v>
      </c>
      <c r="B235" s="43" t="s">
        <v>126</v>
      </c>
      <c r="C235" s="47">
        <v>2023</v>
      </c>
      <c r="D235" s="49" t="s">
        <v>190</v>
      </c>
      <c r="E235" s="49" t="s">
        <v>89</v>
      </c>
      <c r="F235" s="49" t="s">
        <v>191</v>
      </c>
      <c r="G235" s="54">
        <v>1785353.43</v>
      </c>
      <c r="H235" s="54">
        <v>1785353.43</v>
      </c>
      <c r="I235" s="54">
        <v>10424.540000000001</v>
      </c>
      <c r="J235" s="54">
        <v>0</v>
      </c>
      <c r="K235" s="54">
        <f t="shared" si="14"/>
        <v>1774928.89</v>
      </c>
      <c r="L235" s="56">
        <f t="shared" si="11"/>
        <v>1</v>
      </c>
      <c r="M235" s="38">
        <f t="shared" si="12"/>
        <v>5.8389223247522484E-3</v>
      </c>
    </row>
    <row r="236" spans="1:13" x14ac:dyDescent="0.25">
      <c r="A236" s="37" t="s">
        <v>284</v>
      </c>
      <c r="B236" s="43" t="s">
        <v>126</v>
      </c>
      <c r="C236" s="47">
        <v>2023</v>
      </c>
      <c r="D236" s="49" t="s">
        <v>142</v>
      </c>
      <c r="E236" s="49" t="s">
        <v>89</v>
      </c>
      <c r="F236" s="49" t="s">
        <v>192</v>
      </c>
      <c r="G236" s="54">
        <v>8323101.5599999996</v>
      </c>
      <c r="H236" s="54">
        <v>3053529.34</v>
      </c>
      <c r="I236" s="54">
        <v>3053529.34</v>
      </c>
      <c r="J236" s="54">
        <v>5269572.22</v>
      </c>
      <c r="K236" s="54">
        <f t="shared" si="14"/>
        <v>5269572.22</v>
      </c>
      <c r="L236" s="56">
        <f t="shared" si="11"/>
        <v>0.36687397336047883</v>
      </c>
      <c r="M236" s="38">
        <f t="shared" si="12"/>
        <v>0.36687397336047883</v>
      </c>
    </row>
    <row r="237" spans="1:13" x14ac:dyDescent="0.25">
      <c r="A237" s="37" t="s">
        <v>284</v>
      </c>
      <c r="B237" s="43" t="s">
        <v>126</v>
      </c>
      <c r="C237" s="47">
        <v>2023</v>
      </c>
      <c r="D237" s="49" t="s">
        <v>193</v>
      </c>
      <c r="E237" s="49" t="s">
        <v>89</v>
      </c>
      <c r="F237" s="49" t="s">
        <v>194</v>
      </c>
      <c r="G237" s="54">
        <v>4047053.88</v>
      </c>
      <c r="H237" s="54">
        <v>4047053.88</v>
      </c>
      <c r="I237" s="54">
        <v>1188461.33</v>
      </c>
      <c r="J237" s="54">
        <v>0</v>
      </c>
      <c r="K237" s="54">
        <f t="shared" si="14"/>
        <v>2858592.55</v>
      </c>
      <c r="L237" s="56">
        <f t="shared" si="11"/>
        <v>1</v>
      </c>
      <c r="M237" s="38">
        <f t="shared" si="12"/>
        <v>0.29366086176248291</v>
      </c>
    </row>
    <row r="238" spans="1:13" x14ac:dyDescent="0.25">
      <c r="A238" s="37" t="s">
        <v>284</v>
      </c>
      <c r="B238" s="43" t="s">
        <v>126</v>
      </c>
      <c r="C238" s="47">
        <v>2023</v>
      </c>
      <c r="D238" s="49" t="s">
        <v>195</v>
      </c>
      <c r="E238" s="49" t="s">
        <v>89</v>
      </c>
      <c r="F238" s="49" t="s">
        <v>196</v>
      </c>
      <c r="G238" s="54">
        <v>3901874.8</v>
      </c>
      <c r="H238" s="54">
        <v>2904555.3600000003</v>
      </c>
      <c r="I238" s="54">
        <v>0</v>
      </c>
      <c r="J238" s="54">
        <v>997319.43999999948</v>
      </c>
      <c r="K238" s="54">
        <f t="shared" si="14"/>
        <v>3901874.8</v>
      </c>
      <c r="L238" s="56">
        <f t="shared" si="11"/>
        <v>0.74439993820406547</v>
      </c>
      <c r="M238" s="38">
        <f t="shared" si="12"/>
        <v>0</v>
      </c>
    </row>
    <row r="239" spans="1:13" x14ac:dyDescent="0.25">
      <c r="A239" s="37" t="s">
        <v>284</v>
      </c>
      <c r="B239" s="43" t="s">
        <v>126</v>
      </c>
      <c r="C239" s="47">
        <v>2023</v>
      </c>
      <c r="D239" s="49" t="s">
        <v>144</v>
      </c>
      <c r="E239" s="49" t="s">
        <v>89</v>
      </c>
      <c r="F239" s="49" t="s">
        <v>197</v>
      </c>
      <c r="G239" s="54">
        <v>13709694.359999999</v>
      </c>
      <c r="H239" s="54">
        <v>2379276.29</v>
      </c>
      <c r="I239" s="54">
        <v>258243.23</v>
      </c>
      <c r="J239" s="54">
        <v>11330418.07</v>
      </c>
      <c r="K239" s="54">
        <f t="shared" si="14"/>
        <v>13451451.129999999</v>
      </c>
      <c r="L239" s="56">
        <f t="shared" si="11"/>
        <v>0.17354699729425624</v>
      </c>
      <c r="M239" s="38">
        <f t="shared" si="12"/>
        <v>1.88365417360041E-2</v>
      </c>
    </row>
    <row r="240" spans="1:13" x14ac:dyDescent="0.25">
      <c r="A240" s="37" t="s">
        <v>284</v>
      </c>
      <c r="B240" s="43" t="s">
        <v>126</v>
      </c>
      <c r="C240" s="47">
        <v>2023</v>
      </c>
      <c r="D240" s="49" t="s">
        <v>146</v>
      </c>
      <c r="E240" s="49" t="s">
        <v>89</v>
      </c>
      <c r="F240" s="49" t="s">
        <v>198</v>
      </c>
      <c r="G240" s="54">
        <v>47355928.890000001</v>
      </c>
      <c r="H240" s="54">
        <v>47355928.890000001</v>
      </c>
      <c r="I240" s="54">
        <v>21090742.549999997</v>
      </c>
      <c r="J240" s="54">
        <v>0</v>
      </c>
      <c r="K240" s="54">
        <f t="shared" si="14"/>
        <v>26265186.340000004</v>
      </c>
      <c r="L240" s="56">
        <f t="shared" si="11"/>
        <v>1</v>
      </c>
      <c r="M240" s="38">
        <f t="shared" si="12"/>
        <v>0.4453664629615926</v>
      </c>
    </row>
    <row r="241" spans="1:13" x14ac:dyDescent="0.25">
      <c r="A241" s="37" t="s">
        <v>284</v>
      </c>
      <c r="B241" s="43" t="s">
        <v>126</v>
      </c>
      <c r="C241" s="47">
        <v>2023</v>
      </c>
      <c r="D241" s="49" t="s">
        <v>200</v>
      </c>
      <c r="E241" s="49" t="s">
        <v>89</v>
      </c>
      <c r="F241" s="49" t="s">
        <v>201</v>
      </c>
      <c r="G241" s="54">
        <v>4291214.16</v>
      </c>
      <c r="H241" s="54">
        <v>1312268</v>
      </c>
      <c r="I241" s="54">
        <v>6124.34</v>
      </c>
      <c r="J241" s="54">
        <v>2978946.16</v>
      </c>
      <c r="K241" s="54">
        <f t="shared" si="14"/>
        <v>4285089.82</v>
      </c>
      <c r="L241" s="56">
        <f t="shared" si="11"/>
        <v>0.30580342790442322</v>
      </c>
      <c r="M241" s="38">
        <f t="shared" si="12"/>
        <v>1.4271811593761145E-3</v>
      </c>
    </row>
    <row r="242" spans="1:13" x14ac:dyDescent="0.25">
      <c r="A242" s="37" t="s">
        <v>284</v>
      </c>
      <c r="B242" s="43" t="s">
        <v>126</v>
      </c>
      <c r="C242" s="47">
        <v>2023</v>
      </c>
      <c r="D242" s="49" t="s">
        <v>127</v>
      </c>
      <c r="E242" s="49" t="s">
        <v>89</v>
      </c>
      <c r="F242" s="49" t="s">
        <v>202</v>
      </c>
      <c r="G242" s="54">
        <v>10267303.85</v>
      </c>
      <c r="H242" s="54">
        <v>7444711.2599999998</v>
      </c>
      <c r="I242" s="54">
        <v>2391869.0700000003</v>
      </c>
      <c r="J242" s="54">
        <v>2822592.59</v>
      </c>
      <c r="K242" s="54">
        <f t="shared" si="14"/>
        <v>7875434.7799999993</v>
      </c>
      <c r="L242" s="56">
        <f t="shared" si="11"/>
        <v>0.72508921219858513</v>
      </c>
      <c r="M242" s="38">
        <f t="shared" si="12"/>
        <v>0.23295980180814463</v>
      </c>
    </row>
    <row r="243" spans="1:13" x14ac:dyDescent="0.25">
      <c r="A243" s="37" t="s">
        <v>284</v>
      </c>
      <c r="B243" s="43" t="s">
        <v>126</v>
      </c>
      <c r="C243" s="47">
        <v>2023</v>
      </c>
      <c r="D243" s="49" t="s">
        <v>203</v>
      </c>
      <c r="E243" s="49" t="s">
        <v>89</v>
      </c>
      <c r="F243" s="49" t="s">
        <v>204</v>
      </c>
      <c r="G243" s="54">
        <v>2698534.82</v>
      </c>
      <c r="H243" s="54">
        <v>2698534.8200000003</v>
      </c>
      <c r="I243" s="54">
        <v>1354176.85</v>
      </c>
      <c r="J243" s="54">
        <v>0</v>
      </c>
      <c r="K243" s="54">
        <f t="shared" si="14"/>
        <v>1344357.9699999997</v>
      </c>
      <c r="L243" s="56">
        <f t="shared" si="11"/>
        <v>1.0000000000000002</v>
      </c>
      <c r="M243" s="38">
        <f t="shared" si="12"/>
        <v>0.5018192983702171</v>
      </c>
    </row>
    <row r="244" spans="1:13" x14ac:dyDescent="0.25">
      <c r="A244" s="37" t="s">
        <v>284</v>
      </c>
      <c r="B244" s="43" t="s">
        <v>126</v>
      </c>
      <c r="C244" s="47">
        <v>2023</v>
      </c>
      <c r="D244" s="49" t="s">
        <v>205</v>
      </c>
      <c r="E244" s="49" t="s">
        <v>89</v>
      </c>
      <c r="F244" s="49" t="s">
        <v>206</v>
      </c>
      <c r="G244" s="54">
        <v>8539024.2599999998</v>
      </c>
      <c r="H244" s="54">
        <v>4462917.0399999991</v>
      </c>
      <c r="I244" s="54">
        <v>3446127.93</v>
      </c>
      <c r="J244" s="54">
        <v>4076107.2200000007</v>
      </c>
      <c r="K244" s="54">
        <f t="shared" si="14"/>
        <v>5092896.33</v>
      </c>
      <c r="L244" s="56">
        <f t="shared" si="11"/>
        <v>0.52264953279334037</v>
      </c>
      <c r="M244" s="38">
        <f t="shared" si="12"/>
        <v>0.40357397110849763</v>
      </c>
    </row>
    <row r="245" spans="1:13" x14ac:dyDescent="0.25">
      <c r="A245" s="37" t="s">
        <v>284</v>
      </c>
      <c r="B245" s="43" t="s">
        <v>126</v>
      </c>
      <c r="C245" s="47">
        <v>2023</v>
      </c>
      <c r="D245" s="49" t="s">
        <v>208</v>
      </c>
      <c r="E245" s="49" t="s">
        <v>89</v>
      </c>
      <c r="F245" s="49" t="s">
        <v>209</v>
      </c>
      <c r="G245" s="54">
        <v>833357.84</v>
      </c>
      <c r="H245" s="54">
        <v>750021.84</v>
      </c>
      <c r="I245" s="54">
        <v>513674.74</v>
      </c>
      <c r="J245" s="54">
        <v>83336</v>
      </c>
      <c r="K245" s="54">
        <f t="shared" si="14"/>
        <v>319683.09999999998</v>
      </c>
      <c r="L245" s="56">
        <f t="shared" si="11"/>
        <v>0.89999974080762235</v>
      </c>
      <c r="M245" s="38">
        <f t="shared" si="12"/>
        <v>0.61639156115696947</v>
      </c>
    </row>
    <row r="246" spans="1:13" x14ac:dyDescent="0.25">
      <c r="A246" s="37" t="s">
        <v>284</v>
      </c>
      <c r="B246" s="43" t="s">
        <v>126</v>
      </c>
      <c r="C246" s="47">
        <v>2023</v>
      </c>
      <c r="D246" s="49" t="s">
        <v>210</v>
      </c>
      <c r="E246" s="49" t="s">
        <v>89</v>
      </c>
      <c r="F246" s="49" t="s">
        <v>211</v>
      </c>
      <c r="G246" s="54">
        <v>575627.56000000006</v>
      </c>
      <c r="H246" s="54">
        <v>518064.8</v>
      </c>
      <c r="I246" s="54">
        <v>518064.8</v>
      </c>
      <c r="J246" s="54">
        <v>57562.760000000068</v>
      </c>
      <c r="K246" s="54">
        <f t="shared" si="14"/>
        <v>57562.760000000068</v>
      </c>
      <c r="L246" s="56">
        <f t="shared" si="11"/>
        <v>0.89999999305106226</v>
      </c>
      <c r="M246" s="38">
        <f t="shared" si="12"/>
        <v>0.89999999305106226</v>
      </c>
    </row>
    <row r="247" spans="1:13" x14ac:dyDescent="0.25">
      <c r="A247" s="37" t="s">
        <v>284</v>
      </c>
      <c r="B247" s="43" t="s">
        <v>126</v>
      </c>
      <c r="C247" s="47">
        <v>2023</v>
      </c>
      <c r="D247" s="49" t="s">
        <v>212</v>
      </c>
      <c r="E247" s="49" t="s">
        <v>89</v>
      </c>
      <c r="F247" s="49" t="s">
        <v>213</v>
      </c>
      <c r="G247" s="54">
        <v>1722691.94</v>
      </c>
      <c r="H247" s="54">
        <v>881668.36</v>
      </c>
      <c r="I247" s="54">
        <v>86855.1</v>
      </c>
      <c r="J247" s="54">
        <v>841023.58</v>
      </c>
      <c r="K247" s="54">
        <f t="shared" si="14"/>
        <v>1635836.8399999999</v>
      </c>
      <c r="L247" s="56">
        <f t="shared" si="11"/>
        <v>0.51179687994592926</v>
      </c>
      <c r="M247" s="38">
        <f t="shared" si="12"/>
        <v>5.0418242509452975E-2</v>
      </c>
    </row>
    <row r="248" spans="1:13" x14ac:dyDescent="0.25">
      <c r="A248" s="37" t="s">
        <v>284</v>
      </c>
      <c r="B248" s="43" t="s">
        <v>126</v>
      </c>
      <c r="C248" s="47">
        <v>2023</v>
      </c>
      <c r="D248" s="49" t="s">
        <v>214</v>
      </c>
      <c r="E248" s="49" t="s">
        <v>89</v>
      </c>
      <c r="F248" s="49" t="s">
        <v>215</v>
      </c>
      <c r="G248" s="54">
        <v>1592479.78</v>
      </c>
      <c r="H248" s="54">
        <v>748846.16</v>
      </c>
      <c r="I248" s="54">
        <v>748846.16</v>
      </c>
      <c r="J248" s="54">
        <v>843633.62</v>
      </c>
      <c r="K248" s="54">
        <f t="shared" si="14"/>
        <v>843633.62</v>
      </c>
      <c r="L248" s="56">
        <f t="shared" si="11"/>
        <v>0.47023903813711221</v>
      </c>
      <c r="M248" s="38">
        <f t="shared" si="12"/>
        <v>0.47023903813711221</v>
      </c>
    </row>
    <row r="249" spans="1:13" x14ac:dyDescent="0.25">
      <c r="A249" s="37" t="s">
        <v>284</v>
      </c>
      <c r="B249" s="43" t="s">
        <v>126</v>
      </c>
      <c r="C249" s="47">
        <v>2023</v>
      </c>
      <c r="D249" s="49" t="s">
        <v>218</v>
      </c>
      <c r="E249" s="49" t="s">
        <v>89</v>
      </c>
      <c r="F249" s="49" t="s">
        <v>219</v>
      </c>
      <c r="G249" s="54">
        <v>2086288.2</v>
      </c>
      <c r="H249" s="54">
        <v>268540.17000000004</v>
      </c>
      <c r="I249" s="54">
        <v>196363.9</v>
      </c>
      <c r="J249" s="54">
        <v>1817748.0299999998</v>
      </c>
      <c r="K249" s="54">
        <f t="shared" si="14"/>
        <v>1889924.3</v>
      </c>
      <c r="L249" s="56">
        <f t="shared" si="11"/>
        <v>0.12871671804499496</v>
      </c>
      <c r="M249" s="38">
        <f t="shared" si="12"/>
        <v>9.4121176546941118E-2</v>
      </c>
    </row>
    <row r="250" spans="1:13" x14ac:dyDescent="0.25">
      <c r="A250" s="37" t="s">
        <v>284</v>
      </c>
      <c r="B250" s="43" t="s">
        <v>126</v>
      </c>
      <c r="C250" s="47">
        <v>2023</v>
      </c>
      <c r="D250" s="49" t="s">
        <v>137</v>
      </c>
      <c r="E250" s="49" t="s">
        <v>90</v>
      </c>
      <c r="F250" s="49" t="s">
        <v>220</v>
      </c>
      <c r="G250" s="54">
        <v>23212488.190000001</v>
      </c>
      <c r="H250" s="54">
        <v>22785469.34</v>
      </c>
      <c r="I250" s="54">
        <v>10390982</v>
      </c>
      <c r="J250" s="54">
        <v>427018.85000000149</v>
      </c>
      <c r="K250" s="54">
        <f t="shared" si="14"/>
        <v>12821506.190000001</v>
      </c>
      <c r="L250" s="56">
        <f t="shared" si="11"/>
        <v>0.98160391740408237</v>
      </c>
      <c r="M250" s="38">
        <f t="shared" si="12"/>
        <v>0.447646194365172</v>
      </c>
    </row>
    <row r="251" spans="1:13" x14ac:dyDescent="0.25">
      <c r="A251" s="37" t="s">
        <v>284</v>
      </c>
      <c r="B251" s="43" t="s">
        <v>126</v>
      </c>
      <c r="C251" s="47">
        <v>2023</v>
      </c>
      <c r="D251" s="49" t="s">
        <v>221</v>
      </c>
      <c r="E251" s="49" t="s">
        <v>90</v>
      </c>
      <c r="F251" s="49" t="s">
        <v>222</v>
      </c>
      <c r="G251" s="54">
        <v>3663302.17</v>
      </c>
      <c r="H251" s="54">
        <v>3663302.17</v>
      </c>
      <c r="I251" s="54">
        <v>2059629.08</v>
      </c>
      <c r="J251" s="54">
        <v>0</v>
      </c>
      <c r="K251" s="54">
        <f t="shared" si="14"/>
        <v>1603673.0899999999</v>
      </c>
      <c r="L251" s="56">
        <f t="shared" si="11"/>
        <v>1</v>
      </c>
      <c r="M251" s="38">
        <f t="shared" si="12"/>
        <v>0.56223292112427625</v>
      </c>
    </row>
    <row r="252" spans="1:13" x14ac:dyDescent="0.25">
      <c r="A252" s="37" t="s">
        <v>284</v>
      </c>
      <c r="B252" s="43" t="s">
        <v>126</v>
      </c>
      <c r="C252" s="47">
        <v>2023</v>
      </c>
      <c r="D252" s="49" t="s">
        <v>224</v>
      </c>
      <c r="E252" s="49" t="s">
        <v>90</v>
      </c>
      <c r="F252" s="49" t="s">
        <v>225</v>
      </c>
      <c r="G252" s="54">
        <v>6640820.29</v>
      </c>
      <c r="H252" s="54">
        <v>4491718.0999999996</v>
      </c>
      <c r="I252" s="54">
        <v>483720</v>
      </c>
      <c r="J252" s="54">
        <v>2149102.1900000004</v>
      </c>
      <c r="K252" s="54">
        <f t="shared" si="14"/>
        <v>6157100.29</v>
      </c>
      <c r="L252" s="56">
        <f t="shared" si="11"/>
        <v>0.67638001087964983</v>
      </c>
      <c r="M252" s="38">
        <f t="shared" si="12"/>
        <v>7.2840399058592811E-2</v>
      </c>
    </row>
    <row r="253" spans="1:13" x14ac:dyDescent="0.25">
      <c r="A253" s="37" t="s">
        <v>284</v>
      </c>
      <c r="B253" s="43" t="s">
        <v>126</v>
      </c>
      <c r="C253" s="47">
        <v>2023</v>
      </c>
      <c r="D253" s="49" t="s">
        <v>162</v>
      </c>
      <c r="E253" s="49" t="s">
        <v>90</v>
      </c>
      <c r="F253" s="49" t="s">
        <v>227</v>
      </c>
      <c r="G253" s="54">
        <v>1773779.01</v>
      </c>
      <c r="H253" s="54">
        <v>1773779.0099999998</v>
      </c>
      <c r="I253" s="54">
        <v>370159.03</v>
      </c>
      <c r="J253" s="54">
        <v>0</v>
      </c>
      <c r="K253" s="54">
        <f t="shared" si="14"/>
        <v>1403619.98</v>
      </c>
      <c r="L253" s="56">
        <f t="shared" si="11"/>
        <v>0.99999999999999989</v>
      </c>
      <c r="M253" s="38">
        <f t="shared" si="12"/>
        <v>0.20868384838988485</v>
      </c>
    </row>
    <row r="254" spans="1:13" x14ac:dyDescent="0.25">
      <c r="A254" s="37" t="s">
        <v>284</v>
      </c>
      <c r="B254" s="43" t="s">
        <v>126</v>
      </c>
      <c r="C254" s="47">
        <v>2023</v>
      </c>
      <c r="D254" s="49" t="s">
        <v>131</v>
      </c>
      <c r="E254" s="49" t="s">
        <v>90</v>
      </c>
      <c r="F254" s="49" t="s">
        <v>228</v>
      </c>
      <c r="G254" s="54">
        <v>6730522</v>
      </c>
      <c r="H254" s="54">
        <v>2919627.88</v>
      </c>
      <c r="I254" s="54">
        <v>848334.15</v>
      </c>
      <c r="J254" s="54">
        <v>3810894.12</v>
      </c>
      <c r="K254" s="54">
        <f t="shared" si="14"/>
        <v>5882187.8499999996</v>
      </c>
      <c r="L254" s="56">
        <f t="shared" si="11"/>
        <v>0.43378921872627413</v>
      </c>
      <c r="M254" s="38">
        <f t="shared" si="12"/>
        <v>0.12604284630523457</v>
      </c>
    </row>
    <row r="255" spans="1:13" x14ac:dyDescent="0.25">
      <c r="A255" s="37" t="s">
        <v>284</v>
      </c>
      <c r="B255" s="43" t="s">
        <v>126</v>
      </c>
      <c r="C255" s="47">
        <v>2023</v>
      </c>
      <c r="D255" s="49" t="s">
        <v>167</v>
      </c>
      <c r="E255" s="49" t="s">
        <v>90</v>
      </c>
      <c r="F255" s="49" t="s">
        <v>230</v>
      </c>
      <c r="G255" s="54">
        <v>4924913.3499999996</v>
      </c>
      <c r="H255" s="54">
        <v>4924913.3499999996</v>
      </c>
      <c r="I255" s="54">
        <v>1192311.52</v>
      </c>
      <c r="J255" s="54">
        <v>0</v>
      </c>
      <c r="K255" s="54">
        <f t="shared" si="14"/>
        <v>3732601.8299999996</v>
      </c>
      <c r="L255" s="56">
        <f t="shared" si="11"/>
        <v>1</v>
      </c>
      <c r="M255" s="38">
        <f t="shared" si="12"/>
        <v>0.24209796909421769</v>
      </c>
    </row>
    <row r="256" spans="1:13" x14ac:dyDescent="0.25">
      <c r="A256" s="37" t="s">
        <v>284</v>
      </c>
      <c r="B256" s="43" t="s">
        <v>126</v>
      </c>
      <c r="C256" s="47">
        <v>2023</v>
      </c>
      <c r="D256" s="49" t="s">
        <v>129</v>
      </c>
      <c r="E256" s="49" t="s">
        <v>90</v>
      </c>
      <c r="F256" s="49" t="s">
        <v>231</v>
      </c>
      <c r="G256" s="54">
        <v>1857893.08</v>
      </c>
      <c r="H256" s="54">
        <v>1857893.08</v>
      </c>
      <c r="I256" s="54">
        <v>387149.65</v>
      </c>
      <c r="J256" s="54">
        <v>0</v>
      </c>
      <c r="K256" s="54">
        <f t="shared" si="14"/>
        <v>1470743.4300000002</v>
      </c>
      <c r="L256" s="56">
        <f t="shared" si="11"/>
        <v>1</v>
      </c>
      <c r="M256" s="38">
        <f t="shared" si="12"/>
        <v>0.20838101727576272</v>
      </c>
    </row>
    <row r="257" spans="1:13" x14ac:dyDescent="0.25">
      <c r="A257" s="37" t="s">
        <v>284</v>
      </c>
      <c r="B257" s="43" t="s">
        <v>126</v>
      </c>
      <c r="C257" s="47">
        <v>2023</v>
      </c>
      <c r="D257" s="49" t="s">
        <v>214</v>
      </c>
      <c r="E257" s="49" t="s">
        <v>90</v>
      </c>
      <c r="F257" s="49" t="s">
        <v>232</v>
      </c>
      <c r="G257" s="54">
        <v>349228.02</v>
      </c>
      <c r="H257" s="54">
        <v>349228.02</v>
      </c>
      <c r="I257" s="54">
        <v>0</v>
      </c>
      <c r="J257" s="54">
        <v>0</v>
      </c>
      <c r="K257" s="54">
        <f t="shared" si="14"/>
        <v>349228.02</v>
      </c>
      <c r="L257" s="56">
        <f t="shared" si="11"/>
        <v>1</v>
      </c>
      <c r="M257" s="38">
        <f t="shared" si="12"/>
        <v>0</v>
      </c>
    </row>
    <row r="258" spans="1:13" x14ac:dyDescent="0.25">
      <c r="A258" s="41" t="s">
        <v>284</v>
      </c>
      <c r="B258" s="43" t="s">
        <v>126</v>
      </c>
      <c r="C258" s="47">
        <v>2023</v>
      </c>
      <c r="D258" s="49" t="s">
        <v>171</v>
      </c>
      <c r="E258" s="49" t="s">
        <v>90</v>
      </c>
      <c r="F258" s="49" t="s">
        <v>233</v>
      </c>
      <c r="G258" s="54">
        <v>569940.13</v>
      </c>
      <c r="H258" s="54">
        <v>569940.13</v>
      </c>
      <c r="I258" s="54">
        <v>473050.13</v>
      </c>
      <c r="J258" s="54">
        <v>0</v>
      </c>
      <c r="K258" s="54">
        <f t="shared" si="14"/>
        <v>96890</v>
      </c>
      <c r="L258" s="56">
        <f t="shared" si="11"/>
        <v>1</v>
      </c>
      <c r="M258" s="38">
        <f t="shared" si="12"/>
        <v>0.82999968786195144</v>
      </c>
    </row>
    <row r="259" spans="1:13" x14ac:dyDescent="0.25">
      <c r="A259" s="41" t="s">
        <v>284</v>
      </c>
      <c r="B259" s="43" t="s">
        <v>126</v>
      </c>
      <c r="C259" s="47">
        <v>2023</v>
      </c>
      <c r="D259" s="49" t="s">
        <v>235</v>
      </c>
      <c r="E259" s="49" t="s">
        <v>90</v>
      </c>
      <c r="F259" s="49" t="s">
        <v>236</v>
      </c>
      <c r="G259" s="54">
        <v>82328410.879999995</v>
      </c>
      <c r="H259" s="54">
        <v>82328410.879999995</v>
      </c>
      <c r="I259" s="54">
        <v>66459044.399999999</v>
      </c>
      <c r="J259" s="54">
        <v>0</v>
      </c>
      <c r="K259" s="54">
        <f t="shared" si="14"/>
        <v>15869366.479999997</v>
      </c>
      <c r="L259" s="56">
        <f t="shared" si="11"/>
        <v>1</v>
      </c>
      <c r="M259" s="38">
        <f t="shared" si="12"/>
        <v>0.80724313380552404</v>
      </c>
    </row>
    <row r="260" spans="1:13" x14ac:dyDescent="0.25">
      <c r="A260" s="41" t="s">
        <v>284</v>
      </c>
      <c r="B260" s="43" t="s">
        <v>126</v>
      </c>
      <c r="C260" s="47">
        <v>2023</v>
      </c>
      <c r="D260" s="49" t="s">
        <v>131</v>
      </c>
      <c r="E260" s="49" t="s">
        <v>90</v>
      </c>
      <c r="F260" s="49" t="s">
        <v>237</v>
      </c>
      <c r="G260" s="54">
        <v>526635.86</v>
      </c>
      <c r="H260" s="54">
        <v>526635.86</v>
      </c>
      <c r="I260" s="54">
        <v>149713.95000000001</v>
      </c>
      <c r="J260" s="54">
        <v>0</v>
      </c>
      <c r="K260" s="54">
        <f t="shared" si="14"/>
        <v>376921.91</v>
      </c>
      <c r="L260" s="56">
        <f t="shared" ref="L260:L324" si="15">H260/G260</f>
        <v>1</v>
      </c>
      <c r="M260" s="38">
        <f t="shared" ref="M260:M324" si="16">I260/G260</f>
        <v>0.28428362246353678</v>
      </c>
    </row>
    <row r="261" spans="1:13" x14ac:dyDescent="0.25">
      <c r="A261" s="41" t="s">
        <v>284</v>
      </c>
      <c r="B261" s="43" t="s">
        <v>126</v>
      </c>
      <c r="C261" s="47">
        <v>2023</v>
      </c>
      <c r="D261" s="49" t="s">
        <v>175</v>
      </c>
      <c r="E261" s="49" t="s">
        <v>90</v>
      </c>
      <c r="F261" s="49" t="s">
        <v>238</v>
      </c>
      <c r="G261" s="54">
        <v>2991986.14</v>
      </c>
      <c r="H261" s="54">
        <v>1790212.21</v>
      </c>
      <c r="I261" s="54">
        <v>849219.91999999993</v>
      </c>
      <c r="J261" s="54">
        <v>1201773.9300000002</v>
      </c>
      <c r="K261" s="54">
        <f t="shared" si="14"/>
        <v>2142766.2200000002</v>
      </c>
      <c r="L261" s="56">
        <f t="shared" si="15"/>
        <v>0.59833572958997727</v>
      </c>
      <c r="M261" s="38">
        <f t="shared" si="16"/>
        <v>0.28383150197346835</v>
      </c>
    </row>
    <row r="262" spans="1:13" x14ac:dyDescent="0.25">
      <c r="A262" s="41" t="s">
        <v>284</v>
      </c>
      <c r="B262" s="43" t="s">
        <v>126</v>
      </c>
      <c r="C262" s="47">
        <v>2023</v>
      </c>
      <c r="D262" s="49" t="s">
        <v>177</v>
      </c>
      <c r="E262" s="49" t="s">
        <v>90</v>
      </c>
      <c r="F262" s="49" t="s">
        <v>239</v>
      </c>
      <c r="G262" s="54">
        <v>2271478.84</v>
      </c>
      <c r="H262" s="54">
        <v>2271478.84</v>
      </c>
      <c r="I262" s="54">
        <v>61369.079999999994</v>
      </c>
      <c r="J262" s="54">
        <v>0</v>
      </c>
      <c r="K262" s="54">
        <f t="shared" si="14"/>
        <v>2210109.7599999998</v>
      </c>
      <c r="L262" s="56">
        <f t="shared" si="15"/>
        <v>1</v>
      </c>
      <c r="M262" s="38">
        <f t="shared" si="16"/>
        <v>2.7017236048740827E-2</v>
      </c>
    </row>
    <row r="263" spans="1:13" x14ac:dyDescent="0.25">
      <c r="A263" s="41" t="s">
        <v>284</v>
      </c>
      <c r="B263" s="43" t="s">
        <v>126</v>
      </c>
      <c r="C263" s="47">
        <v>2023</v>
      </c>
      <c r="D263" s="49" t="s">
        <v>179</v>
      </c>
      <c r="E263" s="49" t="s">
        <v>90</v>
      </c>
      <c r="F263" s="49" t="s">
        <v>240</v>
      </c>
      <c r="G263" s="54">
        <v>849322.55</v>
      </c>
      <c r="H263" s="54">
        <v>849322.55</v>
      </c>
      <c r="I263" s="54">
        <v>1059.42</v>
      </c>
      <c r="J263" s="54">
        <v>0</v>
      </c>
      <c r="K263" s="54">
        <f t="shared" si="14"/>
        <v>848263.13</v>
      </c>
      <c r="L263" s="56">
        <f t="shared" si="15"/>
        <v>1</v>
      </c>
      <c r="M263" s="38">
        <f t="shared" si="16"/>
        <v>1.2473706249763415E-3</v>
      </c>
    </row>
    <row r="264" spans="1:13" x14ac:dyDescent="0.25">
      <c r="A264" s="41" t="s">
        <v>284</v>
      </c>
      <c r="B264" s="43" t="s">
        <v>126</v>
      </c>
      <c r="C264" s="47">
        <v>2023</v>
      </c>
      <c r="D264" s="49" t="s">
        <v>193</v>
      </c>
      <c r="E264" s="49" t="s">
        <v>90</v>
      </c>
      <c r="F264" s="49" t="s">
        <v>242</v>
      </c>
      <c r="G264" s="54">
        <v>3381924.17</v>
      </c>
      <c r="H264" s="54">
        <v>3083731.16</v>
      </c>
      <c r="I264" s="54">
        <v>1992034.7000000002</v>
      </c>
      <c r="J264" s="54">
        <v>298193.00999999978</v>
      </c>
      <c r="K264" s="54">
        <f t="shared" si="14"/>
        <v>1389889.4699999997</v>
      </c>
      <c r="L264" s="56">
        <f t="shared" si="15"/>
        <v>0.91182741096173081</v>
      </c>
      <c r="M264" s="38">
        <f t="shared" si="16"/>
        <v>0.58902405845486483</v>
      </c>
    </row>
    <row r="265" spans="1:13" x14ac:dyDescent="0.25">
      <c r="A265" s="41" t="s">
        <v>284</v>
      </c>
      <c r="B265" s="43" t="s">
        <v>126</v>
      </c>
      <c r="C265" s="47">
        <v>2023</v>
      </c>
      <c r="D265" s="49" t="s">
        <v>243</v>
      </c>
      <c r="E265" s="49" t="s">
        <v>90</v>
      </c>
      <c r="F265" s="49" t="s">
        <v>244</v>
      </c>
      <c r="G265" s="54">
        <v>449805.69</v>
      </c>
      <c r="H265" s="54">
        <v>69302.83</v>
      </c>
      <c r="I265" s="54">
        <v>69302.83</v>
      </c>
      <c r="J265" s="54">
        <v>380502.86</v>
      </c>
      <c r="K265" s="54">
        <f t="shared" si="14"/>
        <v>380502.86</v>
      </c>
      <c r="L265" s="56">
        <f t="shared" si="15"/>
        <v>0.15407281753149898</v>
      </c>
      <c r="M265" s="38">
        <f t="shared" si="16"/>
        <v>0.15407281753149898</v>
      </c>
    </row>
    <row r="266" spans="1:13" x14ac:dyDescent="0.25">
      <c r="A266" s="41" t="s">
        <v>284</v>
      </c>
      <c r="B266" s="43" t="s">
        <v>126</v>
      </c>
      <c r="C266" s="47">
        <v>2023</v>
      </c>
      <c r="D266" s="49" t="s">
        <v>181</v>
      </c>
      <c r="E266" s="49" t="s">
        <v>90</v>
      </c>
      <c r="F266" s="49" t="s">
        <v>245</v>
      </c>
      <c r="G266" s="54">
        <v>1200845.5</v>
      </c>
      <c r="H266" s="54">
        <v>1200845.5</v>
      </c>
      <c r="I266" s="54">
        <v>641538.45000000007</v>
      </c>
      <c r="J266" s="54">
        <v>0</v>
      </c>
      <c r="K266" s="54">
        <f t="shared" si="14"/>
        <v>559307.04999999993</v>
      </c>
      <c r="L266" s="56">
        <f t="shared" si="15"/>
        <v>1</v>
      </c>
      <c r="M266" s="38">
        <f t="shared" si="16"/>
        <v>0.53423895913337738</v>
      </c>
    </row>
    <row r="267" spans="1:13" x14ac:dyDescent="0.25">
      <c r="A267" s="41" t="s">
        <v>284</v>
      </c>
      <c r="B267" s="43" t="s">
        <v>126</v>
      </c>
      <c r="C267" s="47">
        <v>2023</v>
      </c>
      <c r="D267" s="49" t="s">
        <v>127</v>
      </c>
      <c r="E267" s="49" t="s">
        <v>90</v>
      </c>
      <c r="F267" s="49" t="s">
        <v>246</v>
      </c>
      <c r="G267" s="54">
        <v>9582816.9299999997</v>
      </c>
      <c r="H267" s="54">
        <v>9382816.9299999997</v>
      </c>
      <c r="I267" s="54">
        <v>1284741.3999999999</v>
      </c>
      <c r="J267" s="54">
        <v>200000</v>
      </c>
      <c r="K267" s="54">
        <f t="shared" si="14"/>
        <v>8298075.5299999993</v>
      </c>
      <c r="L267" s="56">
        <f t="shared" si="15"/>
        <v>0.97912931015368987</v>
      </c>
      <c r="M267" s="38">
        <f t="shared" si="16"/>
        <v>0.13406719646057141</v>
      </c>
    </row>
    <row r="268" spans="1:13" x14ac:dyDescent="0.25">
      <c r="A268" s="41" t="s">
        <v>284</v>
      </c>
      <c r="B268" s="43" t="s">
        <v>126</v>
      </c>
      <c r="C268" s="47">
        <v>2023</v>
      </c>
      <c r="D268" s="49" t="s">
        <v>139</v>
      </c>
      <c r="E268" s="49" t="s">
        <v>90</v>
      </c>
      <c r="F268" s="49" t="s">
        <v>249</v>
      </c>
      <c r="G268" s="54">
        <v>3926719.88</v>
      </c>
      <c r="H268" s="54">
        <v>3189007.58</v>
      </c>
      <c r="I268" s="54">
        <v>119464.31</v>
      </c>
      <c r="J268" s="54">
        <v>737712.29999999981</v>
      </c>
      <c r="K268" s="54">
        <f t="shared" si="14"/>
        <v>3807255.57</v>
      </c>
      <c r="L268" s="56">
        <f t="shared" si="15"/>
        <v>0.8121301435945566</v>
      </c>
      <c r="M268" s="38">
        <f t="shared" si="16"/>
        <v>3.0423435755748383E-2</v>
      </c>
    </row>
    <row r="269" spans="1:13" x14ac:dyDescent="0.25">
      <c r="A269" s="41" t="s">
        <v>284</v>
      </c>
      <c r="B269" s="43" t="s">
        <v>126</v>
      </c>
      <c r="C269" s="47">
        <v>2023</v>
      </c>
      <c r="D269" s="49" t="s">
        <v>142</v>
      </c>
      <c r="E269" s="49" t="s">
        <v>90</v>
      </c>
      <c r="F269" s="49" t="s">
        <v>250</v>
      </c>
      <c r="G269" s="54">
        <v>7768228.1299999999</v>
      </c>
      <c r="H269" s="54">
        <v>3055147.8000000003</v>
      </c>
      <c r="I269" s="54">
        <v>249761.77000000002</v>
      </c>
      <c r="J269" s="54">
        <v>4713080.33</v>
      </c>
      <c r="K269" s="54">
        <f t="shared" si="14"/>
        <v>7518466.3599999994</v>
      </c>
      <c r="L269" s="56">
        <f t="shared" si="15"/>
        <v>0.39328760032179955</v>
      </c>
      <c r="M269" s="38">
        <f t="shared" si="16"/>
        <v>3.2151703814599482E-2</v>
      </c>
    </row>
    <row r="270" spans="1:13" x14ac:dyDescent="0.25">
      <c r="A270" s="41" t="s">
        <v>284</v>
      </c>
      <c r="B270" s="43" t="s">
        <v>126</v>
      </c>
      <c r="C270" s="47">
        <v>2023</v>
      </c>
      <c r="D270" s="49" t="s">
        <v>193</v>
      </c>
      <c r="E270" s="49" t="s">
        <v>90</v>
      </c>
      <c r="F270" s="49" t="s">
        <v>251</v>
      </c>
      <c r="G270" s="54">
        <v>395326.12</v>
      </c>
      <c r="H270" s="54">
        <v>250888</v>
      </c>
      <c r="I270" s="54">
        <v>181646</v>
      </c>
      <c r="J270" s="54">
        <v>144438.12</v>
      </c>
      <c r="K270" s="54">
        <f t="shared" si="14"/>
        <v>213680.12</v>
      </c>
      <c r="L270" s="56">
        <f t="shared" si="15"/>
        <v>0.63463552572746773</v>
      </c>
      <c r="M270" s="38">
        <f t="shared" si="16"/>
        <v>0.45948393189906095</v>
      </c>
    </row>
    <row r="271" spans="1:13" x14ac:dyDescent="0.25">
      <c r="A271" s="41" t="s">
        <v>284</v>
      </c>
      <c r="B271" s="43" t="s">
        <v>126</v>
      </c>
      <c r="C271" s="47">
        <v>2023</v>
      </c>
      <c r="D271" s="49" t="s">
        <v>195</v>
      </c>
      <c r="E271" s="49" t="s">
        <v>90</v>
      </c>
      <c r="F271" s="49" t="s">
        <v>252</v>
      </c>
      <c r="G271" s="54">
        <v>3641749.82</v>
      </c>
      <c r="H271" s="54">
        <v>655514.97</v>
      </c>
      <c r="I271" s="54">
        <v>0</v>
      </c>
      <c r="J271" s="54">
        <v>2986234.8499999996</v>
      </c>
      <c r="K271" s="54">
        <f t="shared" si="14"/>
        <v>3641749.82</v>
      </c>
      <c r="L271" s="56">
        <f t="shared" si="15"/>
        <v>0.18000000065902386</v>
      </c>
      <c r="M271" s="38">
        <f t="shared" si="16"/>
        <v>0</v>
      </c>
    </row>
    <row r="272" spans="1:13" x14ac:dyDescent="0.25">
      <c r="A272" s="41" t="s">
        <v>284</v>
      </c>
      <c r="B272" s="43" t="s">
        <v>126</v>
      </c>
      <c r="C272" s="47">
        <v>2023</v>
      </c>
      <c r="D272" s="49" t="s">
        <v>144</v>
      </c>
      <c r="E272" s="49" t="s">
        <v>90</v>
      </c>
      <c r="F272" s="49" t="s">
        <v>253</v>
      </c>
      <c r="G272" s="54">
        <v>12795714.74</v>
      </c>
      <c r="H272" s="54">
        <v>12795714.74</v>
      </c>
      <c r="I272" s="54">
        <v>4962487.16</v>
      </c>
      <c r="J272" s="54">
        <v>0</v>
      </c>
      <c r="K272" s="54">
        <f t="shared" ref="K272:K283" si="17">SUM(G272-I272)</f>
        <v>7833227.5800000001</v>
      </c>
      <c r="L272" s="56">
        <f t="shared" si="15"/>
        <v>1</v>
      </c>
      <c r="M272" s="38">
        <f t="shared" si="16"/>
        <v>0.3878241474457878</v>
      </c>
    </row>
    <row r="273" spans="1:13" x14ac:dyDescent="0.25">
      <c r="A273" s="41" t="s">
        <v>284</v>
      </c>
      <c r="B273" s="43" t="s">
        <v>126</v>
      </c>
      <c r="C273" s="47">
        <v>2023</v>
      </c>
      <c r="D273" s="49" t="s">
        <v>151</v>
      </c>
      <c r="E273" s="49" t="s">
        <v>90</v>
      </c>
      <c r="F273" s="49" t="s">
        <v>255</v>
      </c>
      <c r="G273" s="54">
        <v>7613071.1100000003</v>
      </c>
      <c r="H273" s="54">
        <v>5995163.4400000004</v>
      </c>
      <c r="I273" s="54">
        <v>299101.56</v>
      </c>
      <c r="J273" s="54">
        <v>1617907.67</v>
      </c>
      <c r="K273" s="54">
        <f t="shared" si="17"/>
        <v>7313969.5500000007</v>
      </c>
      <c r="L273" s="56">
        <f t="shared" si="15"/>
        <v>0.78748291633913292</v>
      </c>
      <c r="M273" s="38">
        <f t="shared" si="16"/>
        <v>3.9287897837591589E-2</v>
      </c>
    </row>
    <row r="274" spans="1:13" x14ac:dyDescent="0.25">
      <c r="A274" s="41" t="s">
        <v>284</v>
      </c>
      <c r="B274" s="43" t="s">
        <v>126</v>
      </c>
      <c r="C274" s="47">
        <v>2023</v>
      </c>
      <c r="D274" s="49" t="s">
        <v>257</v>
      </c>
      <c r="E274" s="49" t="s">
        <v>90</v>
      </c>
      <c r="F274" s="49" t="s">
        <v>258</v>
      </c>
      <c r="G274" s="54">
        <v>4375128.66</v>
      </c>
      <c r="H274" s="54">
        <v>1658206.07</v>
      </c>
      <c r="I274" s="54">
        <v>635095.29</v>
      </c>
      <c r="J274" s="54">
        <v>2716922.59</v>
      </c>
      <c r="K274" s="54">
        <f t="shared" si="17"/>
        <v>3740033.37</v>
      </c>
      <c r="L274" s="56">
        <f t="shared" si="15"/>
        <v>0.3790073844365528</v>
      </c>
      <c r="M274" s="38">
        <f t="shared" si="16"/>
        <v>0.14516036883815892</v>
      </c>
    </row>
    <row r="275" spans="1:13" x14ac:dyDescent="0.25">
      <c r="A275" s="41" t="s">
        <v>284</v>
      </c>
      <c r="B275" s="43" t="s">
        <v>126</v>
      </c>
      <c r="C275" s="47">
        <v>2023</v>
      </c>
      <c r="D275" s="49" t="s">
        <v>203</v>
      </c>
      <c r="E275" s="49" t="s">
        <v>90</v>
      </c>
      <c r="F275" s="49" t="s">
        <v>259</v>
      </c>
      <c r="G275" s="54">
        <v>2518632.5</v>
      </c>
      <c r="H275" s="54">
        <v>2518632.5</v>
      </c>
      <c r="I275" s="54">
        <v>155837.82999999999</v>
      </c>
      <c r="J275" s="54">
        <v>0</v>
      </c>
      <c r="K275" s="54">
        <f t="shared" si="17"/>
        <v>2362794.67</v>
      </c>
      <c r="L275" s="56">
        <f t="shared" si="15"/>
        <v>1</v>
      </c>
      <c r="M275" s="38">
        <f t="shared" si="16"/>
        <v>6.187398518839092E-2</v>
      </c>
    </row>
    <row r="276" spans="1:13" x14ac:dyDescent="0.25">
      <c r="A276" s="41" t="s">
        <v>284</v>
      </c>
      <c r="B276" s="43" t="s">
        <v>126</v>
      </c>
      <c r="C276" s="47">
        <v>2023</v>
      </c>
      <c r="D276" s="49" t="s">
        <v>148</v>
      </c>
      <c r="E276" s="49" t="s">
        <v>90</v>
      </c>
      <c r="F276" s="49" t="s">
        <v>260</v>
      </c>
      <c r="G276" s="54">
        <v>28085316.670000002</v>
      </c>
      <c r="H276" s="54">
        <v>25626033.240000002</v>
      </c>
      <c r="I276" s="54">
        <v>13632064.050000001</v>
      </c>
      <c r="J276" s="54">
        <v>2459283.4299999997</v>
      </c>
      <c r="K276" s="54">
        <f t="shared" si="17"/>
        <v>14453252.620000001</v>
      </c>
      <c r="L276" s="56">
        <f t="shared" si="15"/>
        <v>0.91243526078426096</v>
      </c>
      <c r="M276" s="38">
        <f t="shared" si="16"/>
        <v>0.48538046446744942</v>
      </c>
    </row>
    <row r="277" spans="1:13" x14ac:dyDescent="0.25">
      <c r="A277" s="41" t="s">
        <v>284</v>
      </c>
      <c r="B277" s="43" t="s">
        <v>126</v>
      </c>
      <c r="C277" s="47">
        <v>2023</v>
      </c>
      <c r="D277" s="49" t="s">
        <v>216</v>
      </c>
      <c r="E277" s="49" t="s">
        <v>90</v>
      </c>
      <c r="F277" s="49" t="s">
        <v>261</v>
      </c>
      <c r="G277" s="54">
        <v>6270439.0300000003</v>
      </c>
      <c r="H277" s="54">
        <v>6270439.0300000003</v>
      </c>
      <c r="I277" s="54">
        <v>880425.45</v>
      </c>
      <c r="J277" s="54">
        <v>0</v>
      </c>
      <c r="K277" s="54">
        <f t="shared" si="17"/>
        <v>5390013.5800000001</v>
      </c>
      <c r="L277" s="56">
        <f t="shared" si="15"/>
        <v>1</v>
      </c>
      <c r="M277" s="38">
        <f t="shared" si="16"/>
        <v>0.1404089005231903</v>
      </c>
    </row>
    <row r="278" spans="1:13" x14ac:dyDescent="0.25">
      <c r="A278" s="41" t="s">
        <v>284</v>
      </c>
      <c r="B278" s="43" t="s">
        <v>126</v>
      </c>
      <c r="C278" s="47">
        <v>2023</v>
      </c>
      <c r="D278" s="49" t="s">
        <v>212</v>
      </c>
      <c r="E278" s="49" t="s">
        <v>90</v>
      </c>
      <c r="F278" s="49" t="s">
        <v>265</v>
      </c>
      <c r="G278" s="54">
        <v>1607845.81</v>
      </c>
      <c r="H278" s="54">
        <v>419137</v>
      </c>
      <c r="I278" s="54">
        <v>0</v>
      </c>
      <c r="J278" s="54">
        <v>1188708.81</v>
      </c>
      <c r="K278" s="54">
        <f t="shared" si="17"/>
        <v>1607845.81</v>
      </c>
      <c r="L278" s="56">
        <f t="shared" si="15"/>
        <v>0.26068233495598686</v>
      </c>
      <c r="M278" s="38">
        <f t="shared" si="16"/>
        <v>0</v>
      </c>
    </row>
    <row r="279" spans="1:13" x14ac:dyDescent="0.25">
      <c r="A279" s="41" t="s">
        <v>284</v>
      </c>
      <c r="B279" s="43" t="s">
        <v>126</v>
      </c>
      <c r="C279" s="47">
        <v>2023</v>
      </c>
      <c r="D279" s="49" t="s">
        <v>210</v>
      </c>
      <c r="E279" s="49" t="s">
        <v>90</v>
      </c>
      <c r="F279" s="49" t="s">
        <v>267</v>
      </c>
      <c r="G279" s="54">
        <v>4988772.1900000004</v>
      </c>
      <c r="H279" s="54">
        <v>4637670.2</v>
      </c>
      <c r="I279" s="54">
        <v>2577352.81</v>
      </c>
      <c r="J279" s="54">
        <v>351101.99000000022</v>
      </c>
      <c r="K279" s="54">
        <f t="shared" si="17"/>
        <v>2411419.3800000004</v>
      </c>
      <c r="L279" s="56">
        <f t="shared" si="15"/>
        <v>0.92962156285592989</v>
      </c>
      <c r="M279" s="38">
        <f t="shared" si="16"/>
        <v>0.51663068824154901</v>
      </c>
    </row>
    <row r="280" spans="1:13" x14ac:dyDescent="0.25">
      <c r="A280" s="41" t="s">
        <v>284</v>
      </c>
      <c r="B280" s="43" t="s">
        <v>126</v>
      </c>
      <c r="C280" s="47">
        <v>2023</v>
      </c>
      <c r="D280" s="49" t="s">
        <v>158</v>
      </c>
      <c r="E280" s="49" t="s">
        <v>90</v>
      </c>
      <c r="F280" s="49" t="s">
        <v>270</v>
      </c>
      <c r="G280" s="54">
        <v>110356.06</v>
      </c>
      <c r="H280" s="54">
        <v>110356.06</v>
      </c>
      <c r="I280" s="54">
        <v>79669.41</v>
      </c>
      <c r="J280" s="54">
        <v>0</v>
      </c>
      <c r="K280" s="54">
        <f t="shared" si="17"/>
        <v>30686.649999999994</v>
      </c>
      <c r="L280" s="56">
        <f t="shared" si="15"/>
        <v>1</v>
      </c>
      <c r="M280" s="38">
        <f t="shared" si="16"/>
        <v>0.72193054010808289</v>
      </c>
    </row>
    <row r="281" spans="1:13" x14ac:dyDescent="0.25">
      <c r="A281" s="41" t="s">
        <v>284</v>
      </c>
      <c r="B281" s="43" t="s">
        <v>126</v>
      </c>
      <c r="C281" s="47">
        <v>2023</v>
      </c>
      <c r="D281" s="49" t="s">
        <v>214</v>
      </c>
      <c r="E281" s="49" t="s">
        <v>90</v>
      </c>
      <c r="F281" s="49" t="s">
        <v>279</v>
      </c>
      <c r="G281" s="54">
        <v>1137086.44</v>
      </c>
      <c r="H281" s="54">
        <v>1085814.2</v>
      </c>
      <c r="I281" s="54">
        <v>1029596</v>
      </c>
      <c r="J281" s="54">
        <v>51272.239999999991</v>
      </c>
      <c r="K281" s="54">
        <f t="shared" si="17"/>
        <v>107490.43999999994</v>
      </c>
      <c r="L281" s="56">
        <f t="shared" si="15"/>
        <v>0.95490910963637909</v>
      </c>
      <c r="M281" s="38">
        <f t="shared" si="16"/>
        <v>0.90546854116033615</v>
      </c>
    </row>
    <row r="282" spans="1:13" x14ac:dyDescent="0.25">
      <c r="A282" s="41" t="s">
        <v>284</v>
      </c>
      <c r="B282" s="43" t="s">
        <v>126</v>
      </c>
      <c r="C282" s="47">
        <v>2023</v>
      </c>
      <c r="D282" s="49" t="s">
        <v>155</v>
      </c>
      <c r="E282" s="49" t="s">
        <v>90</v>
      </c>
      <c r="F282" s="49" t="s">
        <v>280</v>
      </c>
      <c r="G282" s="54">
        <v>537811.15</v>
      </c>
      <c r="H282" s="54">
        <v>37646.78</v>
      </c>
      <c r="I282" s="54">
        <v>37646.78</v>
      </c>
      <c r="J282" s="54">
        <v>500164.37</v>
      </c>
      <c r="K282" s="54">
        <f t="shared" si="17"/>
        <v>500164.37</v>
      </c>
      <c r="L282" s="56">
        <f t="shared" si="15"/>
        <v>6.9999999070305616E-2</v>
      </c>
      <c r="M282" s="38">
        <f t="shared" si="16"/>
        <v>6.9999999070305616E-2</v>
      </c>
    </row>
    <row r="283" spans="1:13" x14ac:dyDescent="0.25">
      <c r="A283" s="41" t="s">
        <v>284</v>
      </c>
      <c r="B283" s="43" t="s">
        <v>126</v>
      </c>
      <c r="C283" s="47">
        <v>2023</v>
      </c>
      <c r="D283" s="49" t="s">
        <v>160</v>
      </c>
      <c r="E283" s="49" t="s">
        <v>90</v>
      </c>
      <c r="F283" s="49" t="s">
        <v>272</v>
      </c>
      <c r="G283" s="54">
        <v>914977.42</v>
      </c>
      <c r="H283" s="54">
        <v>914977.42</v>
      </c>
      <c r="I283" s="54">
        <v>221052.02</v>
      </c>
      <c r="J283" s="54">
        <v>0</v>
      </c>
      <c r="K283" s="54">
        <f t="shared" si="17"/>
        <v>693925.4</v>
      </c>
      <c r="L283" s="56">
        <f t="shared" si="15"/>
        <v>1</v>
      </c>
      <c r="M283" s="38">
        <f t="shared" si="16"/>
        <v>0.24159286903495386</v>
      </c>
    </row>
    <row r="284" spans="1:13" x14ac:dyDescent="0.25">
      <c r="A284" s="252"/>
      <c r="B284" s="253"/>
      <c r="C284" s="253"/>
      <c r="D284" s="253"/>
      <c r="E284" s="253"/>
      <c r="F284" s="254"/>
      <c r="G284" s="63" t="s">
        <v>286</v>
      </c>
      <c r="H284" s="258"/>
      <c r="I284" s="259"/>
      <c r="J284" s="63" t="s">
        <v>287</v>
      </c>
      <c r="K284" s="63" t="s">
        <v>288</v>
      </c>
      <c r="L284" s="240"/>
      <c r="M284" s="262"/>
    </row>
    <row r="285" spans="1:13" x14ac:dyDescent="0.25">
      <c r="A285" s="255"/>
      <c r="B285" s="256"/>
      <c r="C285" s="256"/>
      <c r="D285" s="256"/>
      <c r="E285" s="256"/>
      <c r="F285" s="257"/>
      <c r="G285" s="64">
        <f>SUM(G208:G283)</f>
        <v>760000000.03999984</v>
      </c>
      <c r="H285" s="260"/>
      <c r="I285" s="261"/>
      <c r="J285" s="64">
        <v>145475032.88</v>
      </c>
      <c r="K285" s="64">
        <f>SUM(K208:K283)</f>
        <v>447648241.46999997</v>
      </c>
      <c r="L285" s="244"/>
      <c r="M285" s="263"/>
    </row>
    <row r="286" spans="1:13" x14ac:dyDescent="0.25">
      <c r="A286" s="41" t="s">
        <v>289</v>
      </c>
      <c r="B286" s="45" t="s">
        <v>126</v>
      </c>
      <c r="C286" s="51">
        <v>2023</v>
      </c>
      <c r="D286" s="49" t="s">
        <v>127</v>
      </c>
      <c r="E286" s="49" t="s">
        <v>8</v>
      </c>
      <c r="F286" s="49" t="s">
        <v>128</v>
      </c>
      <c r="G286" s="54">
        <v>5092955.47</v>
      </c>
      <c r="H286" s="54">
        <v>5092955.47</v>
      </c>
      <c r="I286" s="54">
        <v>917271.98</v>
      </c>
      <c r="J286" s="54">
        <v>0</v>
      </c>
      <c r="K286" s="54">
        <f t="shared" ref="K286:K349" si="18">SUM(G286-I286)</f>
        <v>4175683.4899999998</v>
      </c>
      <c r="L286" s="56">
        <f t="shared" si="15"/>
        <v>1</v>
      </c>
      <c r="M286" s="38">
        <f t="shared" si="16"/>
        <v>0.18010602790524693</v>
      </c>
    </row>
    <row r="287" spans="1:13" x14ac:dyDescent="0.25">
      <c r="A287" s="41" t="s">
        <v>289</v>
      </c>
      <c r="B287" s="45" t="s">
        <v>126</v>
      </c>
      <c r="C287" s="51">
        <v>2023</v>
      </c>
      <c r="D287" s="49" t="s">
        <v>129</v>
      </c>
      <c r="E287" s="49" t="s">
        <v>8</v>
      </c>
      <c r="F287" s="49" t="s">
        <v>130</v>
      </c>
      <c r="G287" s="54">
        <v>4283319.84</v>
      </c>
      <c r="H287" s="54">
        <v>4283319.8400000008</v>
      </c>
      <c r="I287" s="54">
        <v>0</v>
      </c>
      <c r="J287" s="54">
        <v>0</v>
      </c>
      <c r="K287" s="54">
        <f t="shared" si="18"/>
        <v>4283319.84</v>
      </c>
      <c r="L287" s="56">
        <f t="shared" si="15"/>
        <v>1.0000000000000002</v>
      </c>
      <c r="M287" s="38">
        <f t="shared" si="16"/>
        <v>0</v>
      </c>
    </row>
    <row r="288" spans="1:13" x14ac:dyDescent="0.25">
      <c r="A288" s="41" t="s">
        <v>289</v>
      </c>
      <c r="B288" s="45" t="s">
        <v>126</v>
      </c>
      <c r="C288" s="51">
        <v>2023</v>
      </c>
      <c r="D288" s="49" t="s">
        <v>131</v>
      </c>
      <c r="E288" s="49" t="s">
        <v>8</v>
      </c>
      <c r="F288" s="49" t="s">
        <v>132</v>
      </c>
      <c r="G288" s="54">
        <v>11265425.1</v>
      </c>
      <c r="H288" s="54">
        <v>7394239.0699999994</v>
      </c>
      <c r="I288" s="54">
        <v>180802.56</v>
      </c>
      <c r="J288" s="54">
        <v>3871186.0300000003</v>
      </c>
      <c r="K288" s="54">
        <f t="shared" si="18"/>
        <v>11084622.539999999</v>
      </c>
      <c r="L288" s="56">
        <f t="shared" si="15"/>
        <v>0.65636573891916428</v>
      </c>
      <c r="M288" s="38">
        <f t="shared" si="16"/>
        <v>1.6049333105059658E-2</v>
      </c>
    </row>
    <row r="289" spans="1:13" x14ac:dyDescent="0.25">
      <c r="A289" s="41" t="s">
        <v>289</v>
      </c>
      <c r="B289" s="45" t="s">
        <v>126</v>
      </c>
      <c r="C289" s="51">
        <v>2023</v>
      </c>
      <c r="D289" s="49" t="s">
        <v>127</v>
      </c>
      <c r="E289" s="49" t="s">
        <v>8</v>
      </c>
      <c r="F289" s="49" t="s">
        <v>290</v>
      </c>
      <c r="G289" s="54">
        <v>5092955.47</v>
      </c>
      <c r="H289" s="54">
        <v>5092955.4700000007</v>
      </c>
      <c r="I289" s="54">
        <v>0</v>
      </c>
      <c r="J289" s="54">
        <v>0</v>
      </c>
      <c r="K289" s="54">
        <f t="shared" si="18"/>
        <v>5092955.47</v>
      </c>
      <c r="L289" s="56">
        <f t="shared" si="15"/>
        <v>1.0000000000000002</v>
      </c>
      <c r="M289" s="38">
        <f t="shared" si="16"/>
        <v>0</v>
      </c>
    </row>
    <row r="290" spans="1:13" x14ac:dyDescent="0.25">
      <c r="A290" s="41" t="s">
        <v>289</v>
      </c>
      <c r="B290" s="45" t="s">
        <v>126</v>
      </c>
      <c r="C290" s="51">
        <v>2023</v>
      </c>
      <c r="D290" s="49" t="s">
        <v>135</v>
      </c>
      <c r="E290" s="49" t="s">
        <v>8</v>
      </c>
      <c r="F290" s="49" t="s">
        <v>136</v>
      </c>
      <c r="G290" s="54">
        <v>143640000</v>
      </c>
      <c r="H290" s="54">
        <v>0</v>
      </c>
      <c r="I290" s="54">
        <v>0</v>
      </c>
      <c r="J290" s="54">
        <v>143640000</v>
      </c>
      <c r="K290" s="54">
        <f t="shared" si="18"/>
        <v>143640000</v>
      </c>
      <c r="L290" s="56">
        <f t="shared" si="15"/>
        <v>0</v>
      </c>
      <c r="M290" s="38">
        <f t="shared" si="16"/>
        <v>0</v>
      </c>
    </row>
    <row r="291" spans="1:13" x14ac:dyDescent="0.25">
      <c r="A291" s="41" t="s">
        <v>289</v>
      </c>
      <c r="B291" s="45" t="s">
        <v>126</v>
      </c>
      <c r="C291" s="51">
        <v>2023</v>
      </c>
      <c r="D291" s="49" t="s">
        <v>137</v>
      </c>
      <c r="E291" s="49" t="s">
        <v>8</v>
      </c>
      <c r="F291" s="49" t="s">
        <v>138</v>
      </c>
      <c r="G291" s="54">
        <v>26044615.379999999</v>
      </c>
      <c r="H291" s="54">
        <v>2666864.16</v>
      </c>
      <c r="I291" s="54">
        <v>2619044.4700000002</v>
      </c>
      <c r="J291" s="54">
        <v>23377751.219999999</v>
      </c>
      <c r="K291" s="54">
        <f t="shared" si="18"/>
        <v>23425570.91</v>
      </c>
      <c r="L291" s="56">
        <f t="shared" si="15"/>
        <v>0.10239598938550347</v>
      </c>
      <c r="M291" s="38">
        <f t="shared" si="16"/>
        <v>0.10055992118859236</v>
      </c>
    </row>
    <row r="292" spans="1:13" x14ac:dyDescent="0.25">
      <c r="A292" s="41" t="s">
        <v>289</v>
      </c>
      <c r="B292" s="45" t="s">
        <v>126</v>
      </c>
      <c r="C292" s="51">
        <v>2023</v>
      </c>
      <c r="D292" s="49" t="s">
        <v>139</v>
      </c>
      <c r="E292" s="49" t="s">
        <v>8</v>
      </c>
      <c r="F292" s="49" t="s">
        <v>141</v>
      </c>
      <c r="G292" s="54">
        <v>8860566.8000000007</v>
      </c>
      <c r="H292" s="54">
        <v>2215141.7000000002</v>
      </c>
      <c r="I292" s="54">
        <v>0</v>
      </c>
      <c r="J292" s="54">
        <v>6645425.1000000006</v>
      </c>
      <c r="K292" s="54">
        <f t="shared" si="18"/>
        <v>8860566.8000000007</v>
      </c>
      <c r="L292" s="56">
        <f t="shared" si="15"/>
        <v>0.25</v>
      </c>
      <c r="M292" s="38">
        <f t="shared" si="16"/>
        <v>0</v>
      </c>
    </row>
    <row r="293" spans="1:13" x14ac:dyDescent="0.25">
      <c r="A293" s="41" t="s">
        <v>289</v>
      </c>
      <c r="B293" s="45" t="s">
        <v>126</v>
      </c>
      <c r="C293" s="51">
        <v>2023</v>
      </c>
      <c r="D293" s="49" t="s">
        <v>142</v>
      </c>
      <c r="E293" s="49" t="s">
        <v>8</v>
      </c>
      <c r="F293" s="49" t="s">
        <v>143</v>
      </c>
      <c r="G293" s="54">
        <v>24791417</v>
      </c>
      <c r="H293" s="54">
        <v>24791417</v>
      </c>
      <c r="I293" s="54">
        <v>4649902</v>
      </c>
      <c r="J293" s="54">
        <v>0</v>
      </c>
      <c r="K293" s="54">
        <f t="shared" si="18"/>
        <v>20141515</v>
      </c>
      <c r="L293" s="56">
        <f t="shared" si="15"/>
        <v>1</v>
      </c>
      <c r="M293" s="38">
        <f t="shared" si="16"/>
        <v>0.18756096111811599</v>
      </c>
    </row>
    <row r="294" spans="1:13" x14ac:dyDescent="0.25">
      <c r="A294" s="41" t="s">
        <v>289</v>
      </c>
      <c r="B294" s="45" t="s">
        <v>126</v>
      </c>
      <c r="C294" s="51">
        <v>2023</v>
      </c>
      <c r="D294" s="49" t="s">
        <v>144</v>
      </c>
      <c r="E294" s="49" t="s">
        <v>8</v>
      </c>
      <c r="F294" s="49" t="s">
        <v>145</v>
      </c>
      <c r="G294" s="54">
        <v>22517489.879999999</v>
      </c>
      <c r="H294" s="54">
        <v>9101162.4700000007</v>
      </c>
      <c r="I294" s="54">
        <v>2859425.78</v>
      </c>
      <c r="J294" s="54">
        <v>13416327.409999998</v>
      </c>
      <c r="K294" s="54">
        <f t="shared" si="18"/>
        <v>19658064.099999998</v>
      </c>
      <c r="L294" s="56">
        <f t="shared" si="15"/>
        <v>0.40418192784816748</v>
      </c>
      <c r="M294" s="38">
        <f t="shared" si="16"/>
        <v>0.1269868797649483</v>
      </c>
    </row>
    <row r="295" spans="1:13" x14ac:dyDescent="0.25">
      <c r="A295" s="41" t="s">
        <v>289</v>
      </c>
      <c r="B295" s="45" t="s">
        <v>126</v>
      </c>
      <c r="C295" s="51">
        <v>2023</v>
      </c>
      <c r="D295" s="49" t="s">
        <v>148</v>
      </c>
      <c r="E295" s="49" t="s">
        <v>8</v>
      </c>
      <c r="F295" s="49" t="s">
        <v>149</v>
      </c>
      <c r="G295" s="54">
        <v>26795465.579999998</v>
      </c>
      <c r="H295" s="54">
        <v>26795465.579999998</v>
      </c>
      <c r="I295" s="54">
        <v>0</v>
      </c>
      <c r="J295" s="54">
        <v>0</v>
      </c>
      <c r="K295" s="54">
        <f t="shared" si="18"/>
        <v>26795465.579999998</v>
      </c>
      <c r="L295" s="56">
        <f t="shared" si="15"/>
        <v>1</v>
      </c>
      <c r="M295" s="38">
        <f t="shared" si="16"/>
        <v>0</v>
      </c>
    </row>
    <row r="296" spans="1:13" x14ac:dyDescent="0.25">
      <c r="A296" s="41" t="s">
        <v>289</v>
      </c>
      <c r="B296" s="45" t="s">
        <v>126</v>
      </c>
      <c r="C296" s="51">
        <v>2023</v>
      </c>
      <c r="D296" s="49" t="s">
        <v>127</v>
      </c>
      <c r="E296" s="49" t="s">
        <v>8</v>
      </c>
      <c r="F296" s="49" t="s">
        <v>150</v>
      </c>
      <c r="G296" s="54">
        <v>5092955.47</v>
      </c>
      <c r="H296" s="54">
        <v>3569248.8499999996</v>
      </c>
      <c r="I296" s="54">
        <v>0</v>
      </c>
      <c r="J296" s="54">
        <v>1523706.62</v>
      </c>
      <c r="K296" s="54">
        <f t="shared" si="18"/>
        <v>5092955.47</v>
      </c>
      <c r="L296" s="56">
        <f t="shared" si="15"/>
        <v>0.70082074564064467</v>
      </c>
      <c r="M296" s="38">
        <f t="shared" si="16"/>
        <v>0</v>
      </c>
    </row>
    <row r="297" spans="1:13" x14ac:dyDescent="0.25">
      <c r="A297" s="41" t="s">
        <v>289</v>
      </c>
      <c r="B297" s="45" t="s">
        <v>126</v>
      </c>
      <c r="C297" s="51">
        <v>2023</v>
      </c>
      <c r="D297" s="49" t="s">
        <v>151</v>
      </c>
      <c r="E297" s="49" t="s">
        <v>8</v>
      </c>
      <c r="F297" s="49" t="s">
        <v>152</v>
      </c>
      <c r="G297" s="54">
        <v>6196518.2199999997</v>
      </c>
      <c r="H297" s="54">
        <v>433756.28</v>
      </c>
      <c r="I297" s="54">
        <v>0</v>
      </c>
      <c r="J297" s="54">
        <v>5762761.9399999995</v>
      </c>
      <c r="K297" s="54">
        <f t="shared" si="18"/>
        <v>6196518.2199999997</v>
      </c>
      <c r="L297" s="56">
        <f t="shared" si="15"/>
        <v>7.0000000742352381E-2</v>
      </c>
      <c r="M297" s="38">
        <f t="shared" si="16"/>
        <v>0</v>
      </c>
    </row>
    <row r="298" spans="1:13" x14ac:dyDescent="0.25">
      <c r="A298" s="41" t="s">
        <v>289</v>
      </c>
      <c r="B298" s="45" t="s">
        <v>126</v>
      </c>
      <c r="C298" s="51">
        <v>2023</v>
      </c>
      <c r="D298" s="49" t="s">
        <v>153</v>
      </c>
      <c r="E298" s="49" t="s">
        <v>89</v>
      </c>
      <c r="F298" s="49" t="s">
        <v>154</v>
      </c>
      <c r="G298" s="54">
        <v>360701.4</v>
      </c>
      <c r="H298" s="54">
        <v>25249.1</v>
      </c>
      <c r="I298" s="54">
        <v>0</v>
      </c>
      <c r="J298" s="54">
        <v>335452.30000000005</v>
      </c>
      <c r="K298" s="54">
        <f t="shared" si="18"/>
        <v>360701.4</v>
      </c>
      <c r="L298" s="56">
        <f>H298/G298</f>
        <v>7.0000005544752525E-2</v>
      </c>
      <c r="M298" s="38">
        <f>I298/G298</f>
        <v>0</v>
      </c>
    </row>
    <row r="299" spans="1:13" x14ac:dyDescent="0.25">
      <c r="A299" s="41" t="s">
        <v>289</v>
      </c>
      <c r="B299" s="45" t="s">
        <v>126</v>
      </c>
      <c r="C299" s="51">
        <v>2023</v>
      </c>
      <c r="D299" s="49" t="s">
        <v>155</v>
      </c>
      <c r="E299" s="49" t="s">
        <v>89</v>
      </c>
      <c r="F299" s="49" t="s">
        <v>156</v>
      </c>
      <c r="G299" s="54">
        <v>1610274.01</v>
      </c>
      <c r="H299" s="54">
        <v>1610274.01</v>
      </c>
      <c r="I299" s="54">
        <v>67461.650000000009</v>
      </c>
      <c r="J299" s="54">
        <v>0</v>
      </c>
      <c r="K299" s="54">
        <f t="shared" si="18"/>
        <v>1542812.36</v>
      </c>
      <c r="L299" s="56">
        <f t="shared" si="15"/>
        <v>1</v>
      </c>
      <c r="M299" s="38">
        <f t="shared" si="16"/>
        <v>4.1894515828396192E-2</v>
      </c>
    </row>
    <row r="300" spans="1:13" x14ac:dyDescent="0.25">
      <c r="A300" s="42" t="s">
        <v>289</v>
      </c>
      <c r="B300" s="46" t="s">
        <v>126</v>
      </c>
      <c r="C300" s="52">
        <v>2023</v>
      </c>
      <c r="D300" s="50" t="s">
        <v>129</v>
      </c>
      <c r="E300" s="50" t="s">
        <v>89</v>
      </c>
      <c r="F300" s="50" t="s">
        <v>157</v>
      </c>
      <c r="G300" s="55">
        <v>2130841.12</v>
      </c>
      <c r="H300" s="55">
        <v>2130841.12</v>
      </c>
      <c r="I300" s="55">
        <v>0</v>
      </c>
      <c r="J300" s="55">
        <v>0</v>
      </c>
      <c r="K300" s="55">
        <f t="shared" si="18"/>
        <v>2130841.12</v>
      </c>
      <c r="L300" s="57">
        <f t="shared" si="15"/>
        <v>1</v>
      </c>
      <c r="M300" s="40">
        <f t="shared" si="16"/>
        <v>0</v>
      </c>
    </row>
    <row r="301" spans="1:13" x14ac:dyDescent="0.25">
      <c r="A301" s="41" t="s">
        <v>289</v>
      </c>
      <c r="B301" s="45" t="s">
        <v>126</v>
      </c>
      <c r="C301" s="51">
        <v>2023</v>
      </c>
      <c r="D301" s="49" t="s">
        <v>158</v>
      </c>
      <c r="E301" s="49" t="s">
        <v>89</v>
      </c>
      <c r="F301" s="49" t="s">
        <v>159</v>
      </c>
      <c r="G301" s="54">
        <v>635288.12</v>
      </c>
      <c r="H301" s="54">
        <v>635288.11</v>
      </c>
      <c r="I301" s="54">
        <v>0</v>
      </c>
      <c r="J301" s="55">
        <v>0</v>
      </c>
      <c r="K301" s="54">
        <f t="shared" si="18"/>
        <v>635288.12</v>
      </c>
      <c r="L301" s="56">
        <f t="shared" si="15"/>
        <v>0.99999998425911063</v>
      </c>
      <c r="M301" s="38">
        <f t="shared" si="16"/>
        <v>0</v>
      </c>
    </row>
    <row r="302" spans="1:13" x14ac:dyDescent="0.25">
      <c r="A302" s="41" t="s">
        <v>289</v>
      </c>
      <c r="B302" s="45" t="s">
        <v>126</v>
      </c>
      <c r="C302" s="51">
        <v>2023</v>
      </c>
      <c r="D302" s="49" t="s">
        <v>160</v>
      </c>
      <c r="E302" s="49" t="s">
        <v>89</v>
      </c>
      <c r="F302" s="49" t="s">
        <v>161</v>
      </c>
      <c r="G302" s="54">
        <v>991645.34</v>
      </c>
      <c r="H302" s="54">
        <v>36294.959999999999</v>
      </c>
      <c r="I302" s="54">
        <v>36294.959999999999</v>
      </c>
      <c r="J302" s="54">
        <v>955350.38</v>
      </c>
      <c r="K302" s="54">
        <f t="shared" si="18"/>
        <v>955350.38</v>
      </c>
      <c r="L302" s="56">
        <f t="shared" si="15"/>
        <v>3.6600746795220157E-2</v>
      </c>
      <c r="M302" s="38">
        <f t="shared" si="16"/>
        <v>3.6600746795220157E-2</v>
      </c>
    </row>
    <row r="303" spans="1:13" x14ac:dyDescent="0.25">
      <c r="A303" s="42" t="s">
        <v>289</v>
      </c>
      <c r="B303" s="46" t="s">
        <v>126</v>
      </c>
      <c r="C303" s="52">
        <v>2023</v>
      </c>
      <c r="D303" s="50" t="s">
        <v>165</v>
      </c>
      <c r="E303" s="50" t="s">
        <v>89</v>
      </c>
      <c r="F303" s="50" t="s">
        <v>166</v>
      </c>
      <c r="G303" s="55">
        <v>299088.75</v>
      </c>
      <c r="H303" s="55">
        <v>299088.75</v>
      </c>
      <c r="I303" s="55">
        <v>0</v>
      </c>
      <c r="J303" s="55">
        <v>0</v>
      </c>
      <c r="K303" s="55">
        <f t="shared" si="18"/>
        <v>299088.75</v>
      </c>
      <c r="L303" s="57">
        <f t="shared" si="15"/>
        <v>1</v>
      </c>
      <c r="M303" s="40">
        <f t="shared" si="16"/>
        <v>0</v>
      </c>
    </row>
    <row r="304" spans="1:13" x14ac:dyDescent="0.25">
      <c r="A304" s="41" t="s">
        <v>289</v>
      </c>
      <c r="B304" s="45" t="s">
        <v>126</v>
      </c>
      <c r="C304" s="51">
        <v>2023</v>
      </c>
      <c r="D304" s="49" t="s">
        <v>169</v>
      </c>
      <c r="E304" s="49" t="s">
        <v>89</v>
      </c>
      <c r="F304" s="49" t="s">
        <v>170</v>
      </c>
      <c r="G304" s="54">
        <v>2723295.4</v>
      </c>
      <c r="H304" s="54">
        <v>0</v>
      </c>
      <c r="I304" s="54">
        <v>0</v>
      </c>
      <c r="J304" s="54">
        <v>2723295.4</v>
      </c>
      <c r="K304" s="54">
        <f t="shared" si="18"/>
        <v>2723295.4</v>
      </c>
      <c r="L304" s="56">
        <f t="shared" si="15"/>
        <v>0</v>
      </c>
      <c r="M304" s="38">
        <f t="shared" si="16"/>
        <v>0</v>
      </c>
    </row>
    <row r="305" spans="1:13" x14ac:dyDescent="0.25">
      <c r="A305" s="41" t="s">
        <v>289</v>
      </c>
      <c r="B305" s="45" t="s">
        <v>126</v>
      </c>
      <c r="C305" s="51">
        <v>2023</v>
      </c>
      <c r="D305" s="49" t="s">
        <v>171</v>
      </c>
      <c r="E305" s="49" t="s">
        <v>89</v>
      </c>
      <c r="F305" s="49" t="s">
        <v>172</v>
      </c>
      <c r="G305" s="54">
        <v>450627.04</v>
      </c>
      <c r="H305" s="54">
        <v>450627.04000000004</v>
      </c>
      <c r="I305" s="54">
        <v>2000</v>
      </c>
      <c r="J305" s="54">
        <v>0</v>
      </c>
      <c r="K305" s="54">
        <f t="shared" si="18"/>
        <v>448627.04</v>
      </c>
      <c r="L305" s="56">
        <f t="shared" si="15"/>
        <v>1.0000000000000002</v>
      </c>
      <c r="M305" s="38">
        <f t="shared" si="16"/>
        <v>4.4382600742290121E-3</v>
      </c>
    </row>
    <row r="306" spans="1:13" x14ac:dyDescent="0.25">
      <c r="A306" s="41" t="s">
        <v>289</v>
      </c>
      <c r="B306" s="45" t="s">
        <v>126</v>
      </c>
      <c r="C306" s="51">
        <v>2023</v>
      </c>
      <c r="D306" s="49" t="s">
        <v>133</v>
      </c>
      <c r="E306" s="49" t="s">
        <v>89</v>
      </c>
      <c r="F306" s="49" t="s">
        <v>173</v>
      </c>
      <c r="G306" s="54">
        <v>13188443.25</v>
      </c>
      <c r="H306" s="54">
        <v>465000</v>
      </c>
      <c r="I306" s="54">
        <v>0</v>
      </c>
      <c r="J306" s="54">
        <v>12723443.25</v>
      </c>
      <c r="K306" s="54">
        <f t="shared" si="18"/>
        <v>13188443.25</v>
      </c>
      <c r="L306" s="56">
        <f t="shared" si="15"/>
        <v>3.5258141630931307E-2</v>
      </c>
      <c r="M306" s="38">
        <f t="shared" si="16"/>
        <v>0</v>
      </c>
    </row>
    <row r="307" spans="1:13" x14ac:dyDescent="0.25">
      <c r="A307" s="41" t="s">
        <v>289</v>
      </c>
      <c r="B307" s="45" t="s">
        <v>126</v>
      </c>
      <c r="C307" s="51">
        <v>2023</v>
      </c>
      <c r="D307" s="49" t="s">
        <v>135</v>
      </c>
      <c r="E307" s="49" t="s">
        <v>89</v>
      </c>
      <c r="F307" s="49" t="s">
        <v>174</v>
      </c>
      <c r="G307" s="54">
        <v>86550964.599999994</v>
      </c>
      <c r="H307" s="54">
        <v>86550964.599999994</v>
      </c>
      <c r="I307" s="54">
        <v>29014805.77</v>
      </c>
      <c r="J307" s="54">
        <v>0</v>
      </c>
      <c r="K307" s="54">
        <f t="shared" si="18"/>
        <v>57536158.829999998</v>
      </c>
      <c r="L307" s="56">
        <f t="shared" si="15"/>
        <v>1</v>
      </c>
      <c r="M307" s="38">
        <f t="shared" si="16"/>
        <v>0.33523376549404743</v>
      </c>
    </row>
    <row r="308" spans="1:13" x14ac:dyDescent="0.25">
      <c r="A308" s="41" t="s">
        <v>289</v>
      </c>
      <c r="B308" s="45" t="s">
        <v>126</v>
      </c>
      <c r="C308" s="51">
        <v>2023</v>
      </c>
      <c r="D308" s="49" t="s">
        <v>177</v>
      </c>
      <c r="E308" s="49" t="s">
        <v>89</v>
      </c>
      <c r="F308" s="49" t="s">
        <v>178</v>
      </c>
      <c r="G308" s="54">
        <v>2138443.88</v>
      </c>
      <c r="H308" s="54">
        <v>2138443.88</v>
      </c>
      <c r="I308" s="54">
        <v>4200</v>
      </c>
      <c r="J308" s="54">
        <v>0</v>
      </c>
      <c r="K308" s="54">
        <f t="shared" si="18"/>
        <v>2134243.88</v>
      </c>
      <c r="L308" s="56">
        <f t="shared" si="15"/>
        <v>1</v>
      </c>
      <c r="M308" s="38">
        <f t="shared" si="16"/>
        <v>1.9640449951859387E-3</v>
      </c>
    </row>
    <row r="309" spans="1:13" x14ac:dyDescent="0.25">
      <c r="A309" s="41" t="s">
        <v>289</v>
      </c>
      <c r="B309" s="45" t="s">
        <v>126</v>
      </c>
      <c r="C309" s="51">
        <v>2023</v>
      </c>
      <c r="D309" s="49" t="s">
        <v>179</v>
      </c>
      <c r="E309" s="49" t="s">
        <v>89</v>
      </c>
      <c r="F309" s="49" t="s">
        <v>180</v>
      </c>
      <c r="G309" s="54">
        <v>1136537.22</v>
      </c>
      <c r="H309" s="54">
        <v>736537.22</v>
      </c>
      <c r="I309" s="54">
        <v>34168.199999999997</v>
      </c>
      <c r="J309" s="54">
        <v>400000</v>
      </c>
      <c r="K309" s="54">
        <f t="shared" si="18"/>
        <v>1102369.02</v>
      </c>
      <c r="L309" s="56">
        <f t="shared" si="15"/>
        <v>0.64805376105500534</v>
      </c>
      <c r="M309" s="38">
        <f t="shared" si="16"/>
        <v>3.0063423703800916E-2</v>
      </c>
    </row>
    <row r="310" spans="1:13" x14ac:dyDescent="0.25">
      <c r="A310" s="41" t="s">
        <v>289</v>
      </c>
      <c r="B310" s="45" t="s">
        <v>126</v>
      </c>
      <c r="C310" s="51">
        <v>2023</v>
      </c>
      <c r="D310" s="49" t="s">
        <v>243</v>
      </c>
      <c r="E310" s="49" t="s">
        <v>89</v>
      </c>
      <c r="F310" s="49" t="s">
        <v>285</v>
      </c>
      <c r="G310" s="54">
        <v>657995.23</v>
      </c>
      <c r="H310" s="54">
        <v>89806.81</v>
      </c>
      <c r="I310" s="54">
        <v>24007.29</v>
      </c>
      <c r="J310" s="54">
        <v>568188.41999999993</v>
      </c>
      <c r="K310" s="54">
        <f t="shared" si="18"/>
        <v>633987.93999999994</v>
      </c>
      <c r="L310" s="56">
        <f t="shared" si="15"/>
        <v>0.1364855030939966</v>
      </c>
      <c r="M310" s="38">
        <f t="shared" si="16"/>
        <v>3.6485507653300164E-2</v>
      </c>
    </row>
    <row r="311" spans="1:13" x14ac:dyDescent="0.25">
      <c r="A311" s="41" t="s">
        <v>289</v>
      </c>
      <c r="B311" s="45" t="s">
        <v>126</v>
      </c>
      <c r="C311" s="51">
        <v>2023</v>
      </c>
      <c r="D311" s="49" t="s">
        <v>181</v>
      </c>
      <c r="E311" s="49" t="s">
        <v>89</v>
      </c>
      <c r="F311" s="49" t="s">
        <v>182</v>
      </c>
      <c r="G311" s="54">
        <v>1357783.05</v>
      </c>
      <c r="H311" s="54">
        <v>0</v>
      </c>
      <c r="I311" s="54">
        <v>0</v>
      </c>
      <c r="J311" s="54">
        <v>1357783.05</v>
      </c>
      <c r="K311" s="54">
        <f t="shared" si="18"/>
        <v>1357783.05</v>
      </c>
      <c r="L311" s="56">
        <f t="shared" si="15"/>
        <v>0</v>
      </c>
      <c r="M311" s="38">
        <f t="shared" si="16"/>
        <v>0</v>
      </c>
    </row>
    <row r="312" spans="1:13" x14ac:dyDescent="0.25">
      <c r="A312" s="41" t="s">
        <v>289</v>
      </c>
      <c r="B312" s="45" t="s">
        <v>126</v>
      </c>
      <c r="C312" s="51">
        <v>2023</v>
      </c>
      <c r="D312" s="49" t="s">
        <v>183</v>
      </c>
      <c r="E312" s="49" t="s">
        <v>89</v>
      </c>
      <c r="F312" s="49" t="s">
        <v>184</v>
      </c>
      <c r="G312" s="54">
        <v>5791833.5700000003</v>
      </c>
      <c r="H312" s="54">
        <v>5791833.5700000003</v>
      </c>
      <c r="I312" s="54">
        <v>275632.37</v>
      </c>
      <c r="J312" s="54">
        <v>0</v>
      </c>
      <c r="K312" s="54">
        <f t="shared" si="18"/>
        <v>5516201.2000000002</v>
      </c>
      <c r="L312" s="56">
        <f t="shared" si="15"/>
        <v>1</v>
      </c>
      <c r="M312" s="38">
        <f t="shared" si="16"/>
        <v>4.7589829139375629E-2</v>
      </c>
    </row>
    <row r="313" spans="1:13" x14ac:dyDescent="0.25">
      <c r="A313" s="41" t="s">
        <v>289</v>
      </c>
      <c r="B313" s="45" t="s">
        <v>126</v>
      </c>
      <c r="C313" s="51">
        <v>2023</v>
      </c>
      <c r="D313" s="49" t="s">
        <v>185</v>
      </c>
      <c r="E313" s="49" t="s">
        <v>89</v>
      </c>
      <c r="F313" s="49" t="s">
        <v>186</v>
      </c>
      <c r="G313" s="54">
        <v>680593.05</v>
      </c>
      <c r="H313" s="54">
        <v>680593.05</v>
      </c>
      <c r="I313" s="54">
        <v>415.61</v>
      </c>
      <c r="J313" s="54">
        <v>0</v>
      </c>
      <c r="K313" s="54">
        <f t="shared" si="18"/>
        <v>680177.44000000006</v>
      </c>
      <c r="L313" s="56">
        <f t="shared" si="15"/>
        <v>1</v>
      </c>
      <c r="M313" s="38">
        <f t="shared" si="16"/>
        <v>6.1065860134775103E-4</v>
      </c>
    </row>
    <row r="314" spans="1:13" x14ac:dyDescent="0.25">
      <c r="A314" s="41" t="s">
        <v>289</v>
      </c>
      <c r="B314" s="45" t="s">
        <v>126</v>
      </c>
      <c r="C314" s="51">
        <v>2023</v>
      </c>
      <c r="D314" s="49" t="s">
        <v>187</v>
      </c>
      <c r="E314" s="49" t="s">
        <v>89</v>
      </c>
      <c r="F314" s="49" t="s">
        <v>188</v>
      </c>
      <c r="G314" s="54">
        <v>4732917.3899999997</v>
      </c>
      <c r="H314" s="54">
        <v>493532.98</v>
      </c>
      <c r="I314" s="54">
        <v>0</v>
      </c>
      <c r="J314" s="54">
        <v>4239384.41</v>
      </c>
      <c r="K314" s="54">
        <f t="shared" si="18"/>
        <v>4732917.3899999997</v>
      </c>
      <c r="L314" s="56">
        <f t="shared" si="15"/>
        <v>0.10427669433714752</v>
      </c>
      <c r="M314" s="38">
        <f t="shared" si="16"/>
        <v>0</v>
      </c>
    </row>
    <row r="315" spans="1:13" x14ac:dyDescent="0.25">
      <c r="A315" s="41" t="s">
        <v>289</v>
      </c>
      <c r="B315" s="45" t="s">
        <v>126</v>
      </c>
      <c r="C315" s="51">
        <v>2023</v>
      </c>
      <c r="D315" s="49" t="s">
        <v>139</v>
      </c>
      <c r="E315" s="49" t="s">
        <v>89</v>
      </c>
      <c r="F315" s="49" t="s">
        <v>189</v>
      </c>
      <c r="G315" s="54">
        <v>4407903.41</v>
      </c>
      <c r="H315" s="54">
        <v>0</v>
      </c>
      <c r="I315" s="54">
        <v>0</v>
      </c>
      <c r="J315" s="54">
        <v>4407903.41</v>
      </c>
      <c r="K315" s="54">
        <f t="shared" si="18"/>
        <v>4407903.41</v>
      </c>
      <c r="L315" s="56">
        <f t="shared" si="15"/>
        <v>0</v>
      </c>
      <c r="M315" s="38">
        <f t="shared" si="16"/>
        <v>0</v>
      </c>
    </row>
    <row r="316" spans="1:13" x14ac:dyDescent="0.25">
      <c r="A316" s="41" t="s">
        <v>289</v>
      </c>
      <c r="B316" s="45" t="s">
        <v>126</v>
      </c>
      <c r="C316" s="51">
        <v>2023</v>
      </c>
      <c r="D316" s="49" t="s">
        <v>190</v>
      </c>
      <c r="E316" s="49" t="s">
        <v>89</v>
      </c>
      <c r="F316" s="49" t="s">
        <v>191</v>
      </c>
      <c r="G316" s="54">
        <v>1932328.81</v>
      </c>
      <c r="H316" s="54">
        <v>0</v>
      </c>
      <c r="I316" s="54">
        <v>0</v>
      </c>
      <c r="J316" s="54">
        <v>1932328.81</v>
      </c>
      <c r="K316" s="54">
        <f t="shared" si="18"/>
        <v>1932328.81</v>
      </c>
      <c r="L316" s="56">
        <f t="shared" si="15"/>
        <v>0</v>
      </c>
      <c r="M316" s="38">
        <f t="shared" si="16"/>
        <v>0</v>
      </c>
    </row>
    <row r="317" spans="1:13" x14ac:dyDescent="0.25">
      <c r="A317" s="41" t="s">
        <v>289</v>
      </c>
      <c r="B317" s="45" t="s">
        <v>126</v>
      </c>
      <c r="C317" s="51">
        <v>2023</v>
      </c>
      <c r="D317" s="49" t="s">
        <v>142</v>
      </c>
      <c r="E317" s="49" t="s">
        <v>89</v>
      </c>
      <c r="F317" s="49" t="s">
        <v>192</v>
      </c>
      <c r="G317" s="54">
        <v>12333090.41</v>
      </c>
      <c r="H317" s="54">
        <v>4644.53</v>
      </c>
      <c r="I317" s="54">
        <v>4644.53</v>
      </c>
      <c r="J317" s="54">
        <v>12328445.880000001</v>
      </c>
      <c r="K317" s="54">
        <f t="shared" si="18"/>
        <v>12328445.880000001</v>
      </c>
      <c r="L317" s="56">
        <f t="shared" si="15"/>
        <v>3.7659093103169748E-4</v>
      </c>
      <c r="M317" s="38">
        <f t="shared" si="16"/>
        <v>3.7659093103169748E-4</v>
      </c>
    </row>
    <row r="318" spans="1:13" x14ac:dyDescent="0.25">
      <c r="A318" s="41" t="s">
        <v>289</v>
      </c>
      <c r="B318" s="45" t="s">
        <v>126</v>
      </c>
      <c r="C318" s="51">
        <v>2023</v>
      </c>
      <c r="D318" s="49" t="s">
        <v>193</v>
      </c>
      <c r="E318" s="49" t="s">
        <v>89</v>
      </c>
      <c r="F318" s="49" t="s">
        <v>194</v>
      </c>
      <c r="G318" s="54">
        <v>3195597.04</v>
      </c>
      <c r="H318" s="54">
        <v>3195597.04</v>
      </c>
      <c r="I318" s="54">
        <v>50000</v>
      </c>
      <c r="J318" s="54">
        <v>0</v>
      </c>
      <c r="K318" s="54">
        <f t="shared" si="18"/>
        <v>3145597.04</v>
      </c>
      <c r="L318" s="56">
        <f t="shared" si="15"/>
        <v>1</v>
      </c>
      <c r="M318" s="38">
        <f t="shared" si="16"/>
        <v>1.5646528449657093E-2</v>
      </c>
    </row>
    <row r="319" spans="1:13" x14ac:dyDescent="0.25">
      <c r="A319" s="41" t="s">
        <v>289</v>
      </c>
      <c r="B319" s="45" t="s">
        <v>126</v>
      </c>
      <c r="C319" s="51">
        <v>2023</v>
      </c>
      <c r="D319" s="49" t="s">
        <v>195</v>
      </c>
      <c r="E319" s="49" t="s">
        <v>89</v>
      </c>
      <c r="F319" s="49" t="s">
        <v>196</v>
      </c>
      <c r="G319" s="54">
        <v>4430501.22</v>
      </c>
      <c r="H319" s="54">
        <v>0</v>
      </c>
      <c r="I319" s="54">
        <v>0</v>
      </c>
      <c r="J319" s="54">
        <v>4430501.22</v>
      </c>
      <c r="K319" s="54">
        <f t="shared" si="18"/>
        <v>4430501.22</v>
      </c>
      <c r="L319" s="56">
        <f t="shared" si="15"/>
        <v>0</v>
      </c>
      <c r="M319" s="38">
        <f t="shared" si="16"/>
        <v>0</v>
      </c>
    </row>
    <row r="320" spans="1:13" x14ac:dyDescent="0.25">
      <c r="A320" s="41" t="s">
        <v>289</v>
      </c>
      <c r="B320" s="45" t="s">
        <v>126</v>
      </c>
      <c r="C320" s="51">
        <v>2023</v>
      </c>
      <c r="D320" s="49" t="s">
        <v>144</v>
      </c>
      <c r="E320" s="49" t="s">
        <v>89</v>
      </c>
      <c r="F320" s="49" t="s">
        <v>197</v>
      </c>
      <c r="G320" s="54">
        <v>11201870.32</v>
      </c>
      <c r="H320" s="54">
        <v>3144941.68</v>
      </c>
      <c r="I320" s="54">
        <v>2611801.59</v>
      </c>
      <c r="J320" s="54">
        <v>8056928.6400000006</v>
      </c>
      <c r="K320" s="54">
        <f t="shared" si="18"/>
        <v>8590068.7300000004</v>
      </c>
      <c r="L320" s="56">
        <f t="shared" si="15"/>
        <v>0.28075148079378948</v>
      </c>
      <c r="M320" s="38">
        <f t="shared" si="16"/>
        <v>0.23315763487610164</v>
      </c>
    </row>
    <row r="321" spans="1:13" x14ac:dyDescent="0.25">
      <c r="A321" s="41" t="s">
        <v>289</v>
      </c>
      <c r="B321" s="45" t="s">
        <v>126</v>
      </c>
      <c r="C321" s="51">
        <v>2023</v>
      </c>
      <c r="D321" s="49" t="s">
        <v>127</v>
      </c>
      <c r="E321" s="49" t="s">
        <v>89</v>
      </c>
      <c r="F321" s="49" t="s">
        <v>202</v>
      </c>
      <c r="G321" s="54">
        <v>7600841.8799999999</v>
      </c>
      <c r="H321" s="54">
        <v>532058.93000000005</v>
      </c>
      <c r="I321" s="54">
        <v>0</v>
      </c>
      <c r="J321" s="54">
        <v>7068782.9500000002</v>
      </c>
      <c r="K321" s="54">
        <f t="shared" si="18"/>
        <v>7600841.8799999999</v>
      </c>
      <c r="L321" s="56">
        <f t="shared" si="15"/>
        <v>6.9999999789497017E-2</v>
      </c>
      <c r="M321" s="38">
        <f t="shared" si="16"/>
        <v>0</v>
      </c>
    </row>
    <row r="322" spans="1:13" x14ac:dyDescent="0.25">
      <c r="A322" s="41" t="s">
        <v>289</v>
      </c>
      <c r="B322" s="45" t="s">
        <v>126</v>
      </c>
      <c r="C322" s="51">
        <v>2023</v>
      </c>
      <c r="D322" s="49" t="s">
        <v>203</v>
      </c>
      <c r="E322" s="49" t="s">
        <v>89</v>
      </c>
      <c r="F322" s="49" t="s">
        <v>204</v>
      </c>
      <c r="G322" s="54">
        <v>5054972.17</v>
      </c>
      <c r="H322" s="54">
        <v>4970084.17</v>
      </c>
      <c r="I322" s="54">
        <v>118395.21</v>
      </c>
      <c r="J322" s="54">
        <v>84888</v>
      </c>
      <c r="K322" s="54">
        <f t="shared" si="18"/>
        <v>4936576.96</v>
      </c>
      <c r="L322" s="56">
        <f t="shared" si="15"/>
        <v>0.98320702920902525</v>
      </c>
      <c r="M322" s="38">
        <f t="shared" si="16"/>
        <v>2.3421535474051878E-2</v>
      </c>
    </row>
    <row r="323" spans="1:13" x14ac:dyDescent="0.25">
      <c r="A323" s="41" t="s">
        <v>289</v>
      </c>
      <c r="B323" s="45" t="s">
        <v>126</v>
      </c>
      <c r="C323" s="51">
        <v>2023</v>
      </c>
      <c r="D323" s="49" t="s">
        <v>205</v>
      </c>
      <c r="E323" s="49" t="s">
        <v>89</v>
      </c>
      <c r="F323" s="49" t="s">
        <v>206</v>
      </c>
      <c r="G323" s="54">
        <v>7453636.3399999999</v>
      </c>
      <c r="H323" s="54">
        <v>3798369.19</v>
      </c>
      <c r="I323" s="54">
        <v>675633.35</v>
      </c>
      <c r="J323" s="54">
        <v>3655267.15</v>
      </c>
      <c r="K323" s="54">
        <f t="shared" si="18"/>
        <v>6778002.9900000002</v>
      </c>
      <c r="L323" s="56">
        <f t="shared" si="15"/>
        <v>0.50959947825949337</v>
      </c>
      <c r="M323" s="38">
        <f t="shared" si="16"/>
        <v>9.0644796604069364E-2</v>
      </c>
    </row>
    <row r="324" spans="1:13" x14ac:dyDescent="0.25">
      <c r="A324" s="41" t="s">
        <v>289</v>
      </c>
      <c r="B324" s="45" t="s">
        <v>126</v>
      </c>
      <c r="C324" s="51">
        <v>2023</v>
      </c>
      <c r="D324" s="49" t="s">
        <v>208</v>
      </c>
      <c r="E324" s="49" t="s">
        <v>89</v>
      </c>
      <c r="F324" s="49" t="s">
        <v>209</v>
      </c>
      <c r="G324" s="54">
        <v>749743.59</v>
      </c>
      <c r="H324" s="54">
        <v>162878.54999999999</v>
      </c>
      <c r="I324" s="54">
        <v>2655.4300000000003</v>
      </c>
      <c r="J324" s="54">
        <v>586865.04</v>
      </c>
      <c r="K324" s="54">
        <f t="shared" si="18"/>
        <v>747088.15999999992</v>
      </c>
      <c r="L324" s="56">
        <f t="shared" si="15"/>
        <v>0.21724567195032637</v>
      </c>
      <c r="M324" s="38">
        <f t="shared" si="16"/>
        <v>3.5417841985151224E-3</v>
      </c>
    </row>
    <row r="325" spans="1:13" x14ac:dyDescent="0.25">
      <c r="A325" s="41" t="s">
        <v>289</v>
      </c>
      <c r="B325" s="45" t="s">
        <v>126</v>
      </c>
      <c r="C325" s="51">
        <v>2023</v>
      </c>
      <c r="D325" s="49" t="s">
        <v>212</v>
      </c>
      <c r="E325" s="49" t="s">
        <v>89</v>
      </c>
      <c r="F325" s="49" t="s">
        <v>213</v>
      </c>
      <c r="G325" s="54">
        <v>1567225</v>
      </c>
      <c r="H325" s="54">
        <v>695759.74</v>
      </c>
      <c r="I325" s="54">
        <v>1726.16</v>
      </c>
      <c r="J325" s="54">
        <v>871465.26</v>
      </c>
      <c r="K325" s="54">
        <f t="shared" si="18"/>
        <v>1565498.84</v>
      </c>
      <c r="L325" s="56">
        <f t="shared" ref="L325:L360" si="19">H325/G325</f>
        <v>0.44394374770693423</v>
      </c>
      <c r="M325" s="38">
        <f t="shared" ref="M325:M360" si="20">I325/G325</f>
        <v>1.1014117309256807E-3</v>
      </c>
    </row>
    <row r="326" spans="1:13" x14ac:dyDescent="0.25">
      <c r="A326" s="41" t="s">
        <v>289</v>
      </c>
      <c r="B326" s="45" t="s">
        <v>126</v>
      </c>
      <c r="C326" s="51">
        <v>2023</v>
      </c>
      <c r="D326" s="49" t="s">
        <v>214</v>
      </c>
      <c r="E326" s="49" t="s">
        <v>89</v>
      </c>
      <c r="F326" s="49" t="s">
        <v>215</v>
      </c>
      <c r="G326" s="54">
        <v>1641664.87</v>
      </c>
      <c r="H326" s="54">
        <v>47727.67</v>
      </c>
      <c r="I326" s="54">
        <v>47727.67</v>
      </c>
      <c r="J326" s="54">
        <v>1593937.2000000002</v>
      </c>
      <c r="K326" s="54">
        <f t="shared" si="18"/>
        <v>1593937.2000000002</v>
      </c>
      <c r="L326" s="56">
        <f t="shared" si="19"/>
        <v>2.9072724203448416E-2</v>
      </c>
      <c r="M326" s="38">
        <f t="shared" si="20"/>
        <v>2.9072724203448416E-2</v>
      </c>
    </row>
    <row r="327" spans="1:13" x14ac:dyDescent="0.25">
      <c r="A327" s="41" t="s">
        <v>289</v>
      </c>
      <c r="B327" s="45" t="s">
        <v>126</v>
      </c>
      <c r="C327" s="51">
        <v>2023</v>
      </c>
      <c r="D327" s="49" t="s">
        <v>218</v>
      </c>
      <c r="E327" s="49" t="s">
        <v>89</v>
      </c>
      <c r="F327" s="49" t="s">
        <v>219</v>
      </c>
      <c r="G327" s="54">
        <v>1941873.57</v>
      </c>
      <c r="H327" s="54">
        <v>135931.15</v>
      </c>
      <c r="I327" s="54">
        <v>41838.69</v>
      </c>
      <c r="J327" s="54">
        <v>1805942.4200000002</v>
      </c>
      <c r="K327" s="54">
        <f t="shared" si="18"/>
        <v>1900034.8800000001</v>
      </c>
      <c r="L327" s="56">
        <f t="shared" si="19"/>
        <v>7.0000000051496647E-2</v>
      </c>
      <c r="M327" s="38">
        <f t="shared" si="20"/>
        <v>2.154552729197504E-2</v>
      </c>
    </row>
    <row r="328" spans="1:13" x14ac:dyDescent="0.25">
      <c r="A328" s="41" t="s">
        <v>289</v>
      </c>
      <c r="B328" s="45" t="s">
        <v>126</v>
      </c>
      <c r="C328" s="51">
        <v>2023</v>
      </c>
      <c r="D328" s="49" t="s">
        <v>137</v>
      </c>
      <c r="E328" s="49" t="s">
        <v>90</v>
      </c>
      <c r="F328" s="49" t="s">
        <v>220</v>
      </c>
      <c r="G328" s="54">
        <v>25112545.25</v>
      </c>
      <c r="H328" s="54">
        <v>10843776.789999999</v>
      </c>
      <c r="I328" s="54">
        <v>0</v>
      </c>
      <c r="J328" s="54">
        <v>14268768.460000001</v>
      </c>
      <c r="K328" s="54">
        <f t="shared" si="18"/>
        <v>25112545.25</v>
      </c>
      <c r="L328" s="56">
        <f t="shared" si="19"/>
        <v>0.43180715781885942</v>
      </c>
      <c r="M328" s="38">
        <f t="shared" si="20"/>
        <v>0</v>
      </c>
    </row>
    <row r="329" spans="1:13" x14ac:dyDescent="0.25">
      <c r="A329" s="41" t="s">
        <v>289</v>
      </c>
      <c r="B329" s="45" t="s">
        <v>126</v>
      </c>
      <c r="C329" s="51">
        <v>2023</v>
      </c>
      <c r="D329" s="49" t="s">
        <v>221</v>
      </c>
      <c r="E329" s="49" t="s">
        <v>90</v>
      </c>
      <c r="F329" s="49" t="s">
        <v>222</v>
      </c>
      <c r="G329" s="54">
        <v>2591897.04</v>
      </c>
      <c r="H329" s="54">
        <v>2591897.04</v>
      </c>
      <c r="I329" s="54">
        <v>0</v>
      </c>
      <c r="J329" s="54">
        <v>0</v>
      </c>
      <c r="K329" s="54">
        <f t="shared" si="18"/>
        <v>2591897.04</v>
      </c>
      <c r="L329" s="56">
        <f t="shared" si="19"/>
        <v>1</v>
      </c>
      <c r="M329" s="38">
        <f t="shared" si="20"/>
        <v>0</v>
      </c>
    </row>
    <row r="330" spans="1:13" x14ac:dyDescent="0.25">
      <c r="A330" s="41" t="s">
        <v>289</v>
      </c>
      <c r="B330" s="45" t="s">
        <v>126</v>
      </c>
      <c r="C330" s="51">
        <v>2023</v>
      </c>
      <c r="D330" s="49" t="s">
        <v>224</v>
      </c>
      <c r="E330" s="49" t="s">
        <v>90</v>
      </c>
      <c r="F330" s="49" t="s">
        <v>225</v>
      </c>
      <c r="G330" s="54">
        <v>7968924.0199999996</v>
      </c>
      <c r="H330" s="54">
        <v>6614206.9400000004</v>
      </c>
      <c r="I330" s="54">
        <v>528576</v>
      </c>
      <c r="J330" s="54">
        <v>1354717.0799999991</v>
      </c>
      <c r="K330" s="54">
        <f t="shared" si="18"/>
        <v>7440348.0199999996</v>
      </c>
      <c r="L330" s="56">
        <f t="shared" si="19"/>
        <v>0.83000000042665745</v>
      </c>
      <c r="M330" s="38">
        <f t="shared" si="20"/>
        <v>6.6329657388300711E-2</v>
      </c>
    </row>
    <row r="331" spans="1:13" x14ac:dyDescent="0.25">
      <c r="A331" s="41" t="s">
        <v>289</v>
      </c>
      <c r="B331" s="45" t="s">
        <v>126</v>
      </c>
      <c r="C331" s="51">
        <v>2023</v>
      </c>
      <c r="D331" s="49" t="s">
        <v>162</v>
      </c>
      <c r="E331" s="49" t="s">
        <v>90</v>
      </c>
      <c r="F331" s="49" t="s">
        <v>227</v>
      </c>
      <c r="G331" s="54">
        <v>1316560.03</v>
      </c>
      <c r="H331" s="54">
        <v>30166.25</v>
      </c>
      <c r="I331" s="54">
        <v>0</v>
      </c>
      <c r="J331" s="54">
        <v>1286393.78</v>
      </c>
      <c r="K331" s="54">
        <f t="shared" si="18"/>
        <v>1316560.03</v>
      </c>
      <c r="L331" s="56">
        <f t="shared" si="19"/>
        <v>2.2912931664802249E-2</v>
      </c>
      <c r="M331" s="38">
        <f t="shared" si="20"/>
        <v>0</v>
      </c>
    </row>
    <row r="332" spans="1:13" x14ac:dyDescent="0.25">
      <c r="A332" s="41" t="s">
        <v>289</v>
      </c>
      <c r="B332" s="45" t="s">
        <v>126</v>
      </c>
      <c r="C332" s="51">
        <v>2023</v>
      </c>
      <c r="D332" s="49" t="s">
        <v>131</v>
      </c>
      <c r="E332" s="49" t="s">
        <v>90</v>
      </c>
      <c r="F332" s="49" t="s">
        <v>228</v>
      </c>
      <c r="G332" s="54">
        <v>10515555.24</v>
      </c>
      <c r="H332" s="54">
        <v>2788721.32</v>
      </c>
      <c r="I332" s="54">
        <v>0</v>
      </c>
      <c r="J332" s="54">
        <v>7726833.9199999999</v>
      </c>
      <c r="K332" s="54">
        <f t="shared" si="18"/>
        <v>10515555.24</v>
      </c>
      <c r="L332" s="56">
        <f t="shared" si="19"/>
        <v>0.26519962630142579</v>
      </c>
      <c r="M332" s="38">
        <f t="shared" si="20"/>
        <v>0</v>
      </c>
    </row>
    <row r="333" spans="1:13" x14ac:dyDescent="0.25">
      <c r="A333" s="41" t="s">
        <v>289</v>
      </c>
      <c r="B333" s="45" t="s">
        <v>126</v>
      </c>
      <c r="C333" s="51">
        <v>2023</v>
      </c>
      <c r="D333" s="49" t="s">
        <v>167</v>
      </c>
      <c r="E333" s="49" t="s">
        <v>90</v>
      </c>
      <c r="F333" s="49" t="s">
        <v>230</v>
      </c>
      <c r="G333" s="54">
        <v>4245970.51</v>
      </c>
      <c r="H333" s="54">
        <v>868165.63000000012</v>
      </c>
      <c r="I333" s="54">
        <v>570947.69999999995</v>
      </c>
      <c r="J333" s="54">
        <v>3377804.88</v>
      </c>
      <c r="K333" s="54">
        <f t="shared" si="18"/>
        <v>3675022.8099999996</v>
      </c>
      <c r="L333" s="56">
        <f t="shared" si="19"/>
        <v>0.2044681252390517</v>
      </c>
      <c r="M333" s="38">
        <f t="shared" si="20"/>
        <v>0.13446812658150092</v>
      </c>
    </row>
    <row r="334" spans="1:13" x14ac:dyDescent="0.25">
      <c r="A334" s="41" t="s">
        <v>289</v>
      </c>
      <c r="B334" s="45" t="s">
        <v>126</v>
      </c>
      <c r="C334" s="51">
        <v>2023</v>
      </c>
      <c r="D334" s="49" t="s">
        <v>129</v>
      </c>
      <c r="E334" s="49" t="s">
        <v>90</v>
      </c>
      <c r="F334" s="49" t="s">
        <v>231</v>
      </c>
      <c r="G334" s="54">
        <v>1999189.66</v>
      </c>
      <c r="H334" s="54">
        <v>1999189.66</v>
      </c>
      <c r="I334" s="54">
        <v>0</v>
      </c>
      <c r="J334" s="54">
        <v>0</v>
      </c>
      <c r="K334" s="54">
        <f t="shared" si="18"/>
        <v>1999189.66</v>
      </c>
      <c r="L334" s="56">
        <f t="shared" si="19"/>
        <v>1</v>
      </c>
      <c r="M334" s="38">
        <f t="shared" si="20"/>
        <v>0</v>
      </c>
    </row>
    <row r="335" spans="1:13" x14ac:dyDescent="0.25">
      <c r="A335" s="41" t="s">
        <v>289</v>
      </c>
      <c r="B335" s="45" t="s">
        <v>126</v>
      </c>
      <c r="C335" s="51">
        <v>2023</v>
      </c>
      <c r="D335" s="49" t="s">
        <v>214</v>
      </c>
      <c r="E335" s="49" t="s">
        <v>90</v>
      </c>
      <c r="F335" s="49" t="s">
        <v>232</v>
      </c>
      <c r="G335" s="54">
        <v>390359.55</v>
      </c>
      <c r="H335" s="54">
        <v>390359.55</v>
      </c>
      <c r="I335" s="54">
        <v>0</v>
      </c>
      <c r="J335" s="54">
        <v>0</v>
      </c>
      <c r="K335" s="54">
        <f t="shared" si="18"/>
        <v>390359.55</v>
      </c>
      <c r="L335" s="56">
        <f t="shared" si="19"/>
        <v>1</v>
      </c>
      <c r="M335" s="38">
        <f t="shared" si="20"/>
        <v>0</v>
      </c>
    </row>
    <row r="336" spans="1:13" x14ac:dyDescent="0.25">
      <c r="A336" s="41" t="s">
        <v>289</v>
      </c>
      <c r="B336" s="45" t="s">
        <v>126</v>
      </c>
      <c r="C336" s="51">
        <v>2023</v>
      </c>
      <c r="D336" s="49" t="s">
        <v>171</v>
      </c>
      <c r="E336" s="49" t="s">
        <v>90</v>
      </c>
      <c r="F336" s="49" t="s">
        <v>233</v>
      </c>
      <c r="G336" s="54">
        <v>422785.59</v>
      </c>
      <c r="H336" s="54">
        <v>407988.08999999997</v>
      </c>
      <c r="I336" s="54">
        <v>204119.1</v>
      </c>
      <c r="J336" s="54">
        <v>14797.500000000058</v>
      </c>
      <c r="K336" s="54">
        <f t="shared" si="18"/>
        <v>218666.49000000002</v>
      </c>
      <c r="L336" s="56">
        <f t="shared" si="19"/>
        <v>0.96499998971109668</v>
      </c>
      <c r="M336" s="38">
        <f t="shared" si="20"/>
        <v>0.48279578308238935</v>
      </c>
    </row>
    <row r="337" spans="1:13" x14ac:dyDescent="0.25">
      <c r="A337" s="41" t="s">
        <v>289</v>
      </c>
      <c r="B337" s="45" t="s">
        <v>126</v>
      </c>
      <c r="C337" s="51">
        <v>2023</v>
      </c>
      <c r="D337" s="49" t="s">
        <v>235</v>
      </c>
      <c r="E337" s="49" t="s">
        <v>90</v>
      </c>
      <c r="F337" s="49" t="s">
        <v>236</v>
      </c>
      <c r="G337" s="54">
        <v>85120000</v>
      </c>
      <c r="H337" s="54">
        <v>85120000</v>
      </c>
      <c r="I337" s="54">
        <v>68358330.979999989</v>
      </c>
      <c r="J337" s="54">
        <v>0</v>
      </c>
      <c r="K337" s="54">
        <f t="shared" si="18"/>
        <v>16761669.020000011</v>
      </c>
      <c r="L337" s="56">
        <f t="shared" si="19"/>
        <v>1</v>
      </c>
      <c r="M337" s="38">
        <f t="shared" si="20"/>
        <v>0.80308189591165402</v>
      </c>
    </row>
    <row r="338" spans="1:13" x14ac:dyDescent="0.25">
      <c r="A338" s="41" t="s">
        <v>289</v>
      </c>
      <c r="B338" s="45" t="s">
        <v>126</v>
      </c>
      <c r="C338" s="51">
        <v>2023</v>
      </c>
      <c r="D338" s="49" t="s">
        <v>131</v>
      </c>
      <c r="E338" s="49" t="s">
        <v>90</v>
      </c>
      <c r="F338" s="49" t="s">
        <v>237</v>
      </c>
      <c r="G338" s="54">
        <v>346709.12</v>
      </c>
      <c r="H338" s="54">
        <v>346709.12</v>
      </c>
      <c r="I338" s="54">
        <v>0</v>
      </c>
      <c r="J338" s="54">
        <v>0</v>
      </c>
      <c r="K338" s="54">
        <f t="shared" si="18"/>
        <v>346709.12</v>
      </c>
      <c r="L338" s="56">
        <f t="shared" si="19"/>
        <v>1</v>
      </c>
      <c r="M338" s="38">
        <f t="shared" si="20"/>
        <v>0</v>
      </c>
    </row>
    <row r="339" spans="1:13" x14ac:dyDescent="0.25">
      <c r="A339" s="41" t="s">
        <v>289</v>
      </c>
      <c r="B339" s="45" t="s">
        <v>126</v>
      </c>
      <c r="C339" s="51">
        <v>2023</v>
      </c>
      <c r="D339" s="49" t="s">
        <v>175</v>
      </c>
      <c r="E339" s="49" t="s">
        <v>90</v>
      </c>
      <c r="F339" s="49" t="s">
        <v>238</v>
      </c>
      <c r="G339" s="54">
        <v>2888187.46</v>
      </c>
      <c r="H339" s="54">
        <v>0</v>
      </c>
      <c r="I339" s="54">
        <v>0</v>
      </c>
      <c r="J339" s="54">
        <v>2888187.46</v>
      </c>
      <c r="K339" s="54">
        <f t="shared" si="18"/>
        <v>2888187.46</v>
      </c>
      <c r="L339" s="56">
        <f t="shared" si="19"/>
        <v>0</v>
      </c>
      <c r="M339" s="38">
        <f t="shared" si="20"/>
        <v>0</v>
      </c>
    </row>
    <row r="340" spans="1:13" x14ac:dyDescent="0.25">
      <c r="A340" s="41" t="s">
        <v>289</v>
      </c>
      <c r="B340" s="45" t="s">
        <v>126</v>
      </c>
      <c r="C340" s="51">
        <v>2023</v>
      </c>
      <c r="D340" s="49" t="s">
        <v>179</v>
      </c>
      <c r="E340" s="49" t="s">
        <v>90</v>
      </c>
      <c r="F340" s="49" t="s">
        <v>240</v>
      </c>
      <c r="G340" s="54">
        <v>1066317.6299999999</v>
      </c>
      <c r="H340" s="54">
        <v>1066317.6300000001</v>
      </c>
      <c r="I340" s="54">
        <v>0</v>
      </c>
      <c r="J340" s="54">
        <v>0</v>
      </c>
      <c r="K340" s="54">
        <f t="shared" si="18"/>
        <v>1066317.6299999999</v>
      </c>
      <c r="L340" s="56">
        <f t="shared" si="19"/>
        <v>1.0000000000000002</v>
      </c>
      <c r="M340" s="38">
        <f t="shared" si="20"/>
        <v>0</v>
      </c>
    </row>
    <row r="341" spans="1:13" x14ac:dyDescent="0.25">
      <c r="A341" s="41" t="s">
        <v>289</v>
      </c>
      <c r="B341" s="45" t="s">
        <v>126</v>
      </c>
      <c r="C341" s="51">
        <v>2023</v>
      </c>
      <c r="D341" s="49" t="s">
        <v>193</v>
      </c>
      <c r="E341" s="49" t="s">
        <v>90</v>
      </c>
      <c r="F341" s="49" t="s">
        <v>242</v>
      </c>
      <c r="G341" s="54">
        <v>2552926.54</v>
      </c>
      <c r="H341" s="54">
        <v>1616732.8599999999</v>
      </c>
      <c r="I341" s="54">
        <v>230718.65000000002</v>
      </c>
      <c r="J341" s="54">
        <v>936193.68000000017</v>
      </c>
      <c r="K341" s="54">
        <f t="shared" si="18"/>
        <v>2322207.89</v>
      </c>
      <c r="L341" s="56">
        <f t="shared" si="19"/>
        <v>0.63328608742498316</v>
      </c>
      <c r="M341" s="38">
        <f t="shared" si="20"/>
        <v>9.0374182877976592E-2</v>
      </c>
    </row>
    <row r="342" spans="1:13" x14ac:dyDescent="0.25">
      <c r="A342" s="41" t="s">
        <v>289</v>
      </c>
      <c r="B342" s="45" t="s">
        <v>126</v>
      </c>
      <c r="C342" s="51">
        <v>2023</v>
      </c>
      <c r="D342" s="49" t="s">
        <v>243</v>
      </c>
      <c r="E342" s="49" t="s">
        <v>90</v>
      </c>
      <c r="F342" s="49" t="s">
        <v>244</v>
      </c>
      <c r="G342" s="54">
        <v>617341.79</v>
      </c>
      <c r="H342" s="54">
        <v>0</v>
      </c>
      <c r="I342" s="54">
        <v>0</v>
      </c>
      <c r="J342" s="54">
        <v>617341.79</v>
      </c>
      <c r="K342" s="54">
        <f t="shared" si="18"/>
        <v>617341.79</v>
      </c>
      <c r="L342" s="56">
        <f t="shared" si="19"/>
        <v>0</v>
      </c>
      <c r="M342" s="38">
        <f t="shared" si="20"/>
        <v>0</v>
      </c>
    </row>
    <row r="343" spans="1:13" x14ac:dyDescent="0.25">
      <c r="A343" s="41" t="s">
        <v>289</v>
      </c>
      <c r="B343" s="45" t="s">
        <v>126</v>
      </c>
      <c r="C343" s="51">
        <v>2023</v>
      </c>
      <c r="D343" s="49" t="s">
        <v>127</v>
      </c>
      <c r="E343" s="49" t="s">
        <v>90</v>
      </c>
      <c r="F343" s="49" t="s">
        <v>246</v>
      </c>
      <c r="G343" s="54">
        <v>7131232.9900000002</v>
      </c>
      <c r="H343" s="54">
        <v>1568874.31</v>
      </c>
      <c r="I343" s="54">
        <v>0</v>
      </c>
      <c r="J343" s="54">
        <v>5562358.6799999997</v>
      </c>
      <c r="K343" s="54">
        <f t="shared" si="18"/>
        <v>7131232.9900000002</v>
      </c>
      <c r="L343" s="56">
        <f t="shared" si="19"/>
        <v>0.2200004280045266</v>
      </c>
      <c r="M343" s="38">
        <f t="shared" si="20"/>
        <v>0</v>
      </c>
    </row>
    <row r="344" spans="1:13" x14ac:dyDescent="0.25">
      <c r="A344" s="41" t="s">
        <v>289</v>
      </c>
      <c r="B344" s="45" t="s">
        <v>126</v>
      </c>
      <c r="C344" s="51">
        <v>2023</v>
      </c>
      <c r="D344" s="49" t="s">
        <v>139</v>
      </c>
      <c r="E344" s="49" t="s">
        <v>90</v>
      </c>
      <c r="F344" s="49" t="s">
        <v>249</v>
      </c>
      <c r="G344" s="54">
        <v>4135566.39</v>
      </c>
      <c r="H344" s="54">
        <v>0</v>
      </c>
      <c r="I344" s="54">
        <v>0</v>
      </c>
      <c r="J344" s="54">
        <v>4135566.39</v>
      </c>
      <c r="K344" s="54">
        <f t="shared" si="18"/>
        <v>4135566.39</v>
      </c>
      <c r="L344" s="56">
        <f t="shared" si="19"/>
        <v>0</v>
      </c>
      <c r="M344" s="38">
        <f t="shared" si="20"/>
        <v>0</v>
      </c>
    </row>
    <row r="345" spans="1:13" x14ac:dyDescent="0.25">
      <c r="A345" s="41" t="s">
        <v>289</v>
      </c>
      <c r="B345" s="45" t="s">
        <v>126</v>
      </c>
      <c r="C345" s="51">
        <v>2023</v>
      </c>
      <c r="D345" s="49" t="s">
        <v>142</v>
      </c>
      <c r="E345" s="49" t="s">
        <v>90</v>
      </c>
      <c r="F345" s="49" t="s">
        <v>250</v>
      </c>
      <c r="G345" s="54">
        <v>11571105.23</v>
      </c>
      <c r="H345" s="54">
        <v>0</v>
      </c>
      <c r="I345" s="54">
        <v>0</v>
      </c>
      <c r="J345" s="54">
        <v>11571105.23</v>
      </c>
      <c r="K345" s="54">
        <f t="shared" si="18"/>
        <v>11571105.23</v>
      </c>
      <c r="L345" s="56">
        <f t="shared" si="19"/>
        <v>0</v>
      </c>
      <c r="M345" s="38">
        <f t="shared" si="20"/>
        <v>0</v>
      </c>
    </row>
    <row r="346" spans="1:13" x14ac:dyDescent="0.25">
      <c r="A346" s="41" t="s">
        <v>289</v>
      </c>
      <c r="B346" s="45" t="s">
        <v>126</v>
      </c>
      <c r="C346" s="51">
        <v>2023</v>
      </c>
      <c r="D346" s="49" t="s">
        <v>193</v>
      </c>
      <c r="E346" s="49" t="s">
        <v>90</v>
      </c>
      <c r="F346" s="49" t="s">
        <v>251</v>
      </c>
      <c r="G346" s="54">
        <v>445234.38</v>
      </c>
      <c r="H346" s="54">
        <v>60898</v>
      </c>
      <c r="I346" s="54">
        <v>60898</v>
      </c>
      <c r="J346" s="54">
        <v>384336.38</v>
      </c>
      <c r="K346" s="54">
        <f t="shared" si="18"/>
        <v>384336.38</v>
      </c>
      <c r="L346" s="56">
        <f t="shared" si="19"/>
        <v>0.13677739800776392</v>
      </c>
      <c r="M346" s="38">
        <f t="shared" si="20"/>
        <v>0.13677739800776392</v>
      </c>
    </row>
    <row r="347" spans="1:13" x14ac:dyDescent="0.25">
      <c r="A347" s="41" t="s">
        <v>289</v>
      </c>
      <c r="B347" s="45" t="s">
        <v>126</v>
      </c>
      <c r="C347" s="51">
        <v>2023</v>
      </c>
      <c r="D347" s="49" t="s">
        <v>195</v>
      </c>
      <c r="E347" s="49" t="s">
        <v>90</v>
      </c>
      <c r="F347" s="49" t="s">
        <v>252</v>
      </c>
      <c r="G347" s="54">
        <v>4156768.02</v>
      </c>
      <c r="H347" s="54">
        <v>0</v>
      </c>
      <c r="I347" s="54">
        <v>0</v>
      </c>
      <c r="J347" s="54">
        <v>4156768.02</v>
      </c>
      <c r="K347" s="54">
        <f t="shared" si="18"/>
        <v>4156768.02</v>
      </c>
      <c r="L347" s="56">
        <f t="shared" si="19"/>
        <v>0</v>
      </c>
      <c r="M347" s="38">
        <f t="shared" si="20"/>
        <v>0</v>
      </c>
    </row>
    <row r="348" spans="1:13" x14ac:dyDescent="0.25">
      <c r="A348" s="41" t="s">
        <v>289</v>
      </c>
      <c r="B348" s="45" t="s">
        <v>126</v>
      </c>
      <c r="C348" s="51">
        <v>2023</v>
      </c>
      <c r="D348" s="49" t="s">
        <v>144</v>
      </c>
      <c r="E348" s="49" t="s">
        <v>90</v>
      </c>
      <c r="F348" s="49" t="s">
        <v>253</v>
      </c>
      <c r="G348" s="54">
        <v>10509776.220000001</v>
      </c>
      <c r="H348" s="54">
        <v>10509776.219999999</v>
      </c>
      <c r="I348" s="54">
        <v>71211.59</v>
      </c>
      <c r="J348" s="54">
        <v>0</v>
      </c>
      <c r="K348" s="54">
        <f t="shared" si="18"/>
        <v>10438564.630000001</v>
      </c>
      <c r="L348" s="56">
        <f t="shared" si="19"/>
        <v>0.99999999999999978</v>
      </c>
      <c r="M348" s="38">
        <f t="shared" si="20"/>
        <v>6.775747504926417E-3</v>
      </c>
    </row>
    <row r="349" spans="1:13" x14ac:dyDescent="0.25">
      <c r="A349" s="41" t="s">
        <v>289</v>
      </c>
      <c r="B349" s="45" t="s">
        <v>126</v>
      </c>
      <c r="C349" s="51">
        <v>2023</v>
      </c>
      <c r="D349" s="49" t="s">
        <v>146</v>
      </c>
      <c r="E349" s="49" t="s">
        <v>90</v>
      </c>
      <c r="F349" s="49" t="s">
        <v>254</v>
      </c>
      <c r="G349" s="54">
        <v>40696893.770000003</v>
      </c>
      <c r="H349" s="54">
        <v>40696893.769999996</v>
      </c>
      <c r="I349" s="54">
        <v>0</v>
      </c>
      <c r="J349" s="54">
        <v>0</v>
      </c>
      <c r="K349" s="54">
        <f t="shared" si="18"/>
        <v>40696893.770000003</v>
      </c>
      <c r="L349" s="56">
        <f t="shared" si="19"/>
        <v>0.99999999999999978</v>
      </c>
      <c r="M349" s="38">
        <f t="shared" si="20"/>
        <v>0</v>
      </c>
    </row>
    <row r="350" spans="1:13" x14ac:dyDescent="0.25">
      <c r="A350" s="41" t="s">
        <v>289</v>
      </c>
      <c r="B350" s="45" t="s">
        <v>126</v>
      </c>
      <c r="C350" s="51">
        <v>2023</v>
      </c>
      <c r="D350" s="49" t="s">
        <v>151</v>
      </c>
      <c r="E350" s="49" t="s">
        <v>90</v>
      </c>
      <c r="F350" s="49" t="s">
        <v>255</v>
      </c>
      <c r="G350" s="54">
        <v>5974760.6900000004</v>
      </c>
      <c r="H350" s="54">
        <v>5974760.6899999995</v>
      </c>
      <c r="I350" s="54">
        <v>0</v>
      </c>
      <c r="J350" s="54">
        <v>0</v>
      </c>
      <c r="K350" s="54">
        <f t="shared" ref="K350:K360" si="21">SUM(G350-I350)</f>
        <v>5974760.6900000004</v>
      </c>
      <c r="L350" s="56">
        <f t="shared" si="19"/>
        <v>0.99999999999999989</v>
      </c>
      <c r="M350" s="38">
        <f t="shared" si="20"/>
        <v>0</v>
      </c>
    </row>
    <row r="351" spans="1:13" x14ac:dyDescent="0.25">
      <c r="A351" s="41" t="s">
        <v>289</v>
      </c>
      <c r="B351" s="45" t="s">
        <v>126</v>
      </c>
      <c r="C351" s="51">
        <v>2023</v>
      </c>
      <c r="D351" s="49" t="s">
        <v>200</v>
      </c>
      <c r="E351" s="49" t="s">
        <v>90</v>
      </c>
      <c r="F351" s="49" t="s">
        <v>256</v>
      </c>
      <c r="G351" s="54">
        <v>3730682.83</v>
      </c>
      <c r="H351" s="54">
        <v>130573.9</v>
      </c>
      <c r="I351" s="54">
        <v>0</v>
      </c>
      <c r="J351" s="54">
        <v>3600108.93</v>
      </c>
      <c r="K351" s="54">
        <f t="shared" si="21"/>
        <v>3730682.83</v>
      </c>
      <c r="L351" s="56">
        <f t="shared" si="19"/>
        <v>3.5000000254645072E-2</v>
      </c>
      <c r="M351" s="38">
        <f t="shared" si="20"/>
        <v>0</v>
      </c>
    </row>
    <row r="352" spans="1:13" x14ac:dyDescent="0.25">
      <c r="A352" s="41" t="s">
        <v>289</v>
      </c>
      <c r="B352" s="45" t="s">
        <v>126</v>
      </c>
      <c r="C352" s="51">
        <v>2023</v>
      </c>
      <c r="D352" s="49" t="s">
        <v>257</v>
      </c>
      <c r="E352" s="49" t="s">
        <v>90</v>
      </c>
      <c r="F352" s="49" t="s">
        <v>258</v>
      </c>
      <c r="G352" s="54">
        <v>4658200.66</v>
      </c>
      <c r="H352" s="54">
        <v>1161074.05</v>
      </c>
      <c r="I352" s="54">
        <v>0</v>
      </c>
      <c r="J352" s="54">
        <v>3497126.6100000003</v>
      </c>
      <c r="K352" s="54">
        <f t="shared" si="21"/>
        <v>4658200.66</v>
      </c>
      <c r="L352" s="56">
        <f t="shared" si="19"/>
        <v>0.24925376443530023</v>
      </c>
      <c r="M352" s="38">
        <f t="shared" si="20"/>
        <v>0</v>
      </c>
    </row>
    <row r="353" spans="1:13" x14ac:dyDescent="0.25">
      <c r="A353" s="41" t="s">
        <v>289</v>
      </c>
      <c r="B353" s="45" t="s">
        <v>126</v>
      </c>
      <c r="C353" s="51">
        <v>2023</v>
      </c>
      <c r="D353" s="49" t="s">
        <v>148</v>
      </c>
      <c r="E353" s="49" t="s">
        <v>90</v>
      </c>
      <c r="F353" s="49" t="s">
        <v>260</v>
      </c>
      <c r="G353" s="54">
        <v>25836524.449999999</v>
      </c>
      <c r="H353" s="54">
        <v>0</v>
      </c>
      <c r="I353" s="54">
        <v>0</v>
      </c>
      <c r="J353" s="54">
        <v>25836524.449999999</v>
      </c>
      <c r="K353" s="54">
        <f t="shared" si="21"/>
        <v>25836524.449999999</v>
      </c>
      <c r="L353" s="56">
        <f t="shared" si="19"/>
        <v>0</v>
      </c>
      <c r="M353" s="38">
        <f t="shared" si="20"/>
        <v>0</v>
      </c>
    </row>
    <row r="354" spans="1:13" x14ac:dyDescent="0.25">
      <c r="A354" s="41" t="s">
        <v>289</v>
      </c>
      <c r="B354" s="45" t="s">
        <v>126</v>
      </c>
      <c r="C354" s="51">
        <v>2023</v>
      </c>
      <c r="D354" s="49" t="s">
        <v>216</v>
      </c>
      <c r="E354" s="49" t="s">
        <v>90</v>
      </c>
      <c r="F354" s="49" t="s">
        <v>261</v>
      </c>
      <c r="G354" s="54">
        <v>5923231.9199999999</v>
      </c>
      <c r="H354" s="54">
        <v>172600.58000000002</v>
      </c>
      <c r="I354" s="54">
        <v>0</v>
      </c>
      <c r="J354" s="54">
        <v>5750631.3399999999</v>
      </c>
      <c r="K354" s="54">
        <f t="shared" si="21"/>
        <v>5923231.9199999999</v>
      </c>
      <c r="L354" s="56">
        <f t="shared" si="19"/>
        <v>2.9139595128329875E-2</v>
      </c>
      <c r="M354" s="38">
        <f t="shared" si="20"/>
        <v>0</v>
      </c>
    </row>
    <row r="355" spans="1:13" x14ac:dyDescent="0.25">
      <c r="A355" s="41" t="s">
        <v>289</v>
      </c>
      <c r="B355" s="45" t="s">
        <v>126</v>
      </c>
      <c r="C355" s="51">
        <v>2023</v>
      </c>
      <c r="D355" s="49" t="s">
        <v>212</v>
      </c>
      <c r="E355" s="49" t="s">
        <v>90</v>
      </c>
      <c r="F355" s="49" t="s">
        <v>265</v>
      </c>
      <c r="G355" s="54">
        <v>1470395.89</v>
      </c>
      <c r="H355" s="54">
        <v>873703.3</v>
      </c>
      <c r="I355" s="54">
        <v>0</v>
      </c>
      <c r="J355" s="54">
        <v>596692.58999999985</v>
      </c>
      <c r="K355" s="54">
        <f t="shared" si="21"/>
        <v>1470395.89</v>
      </c>
      <c r="L355" s="56">
        <f t="shared" si="19"/>
        <v>0.59419596174197697</v>
      </c>
      <c r="M355" s="38">
        <f t="shared" si="20"/>
        <v>0</v>
      </c>
    </row>
    <row r="356" spans="1:13" x14ac:dyDescent="0.25">
      <c r="A356" s="41" t="s">
        <v>289</v>
      </c>
      <c r="B356" s="45" t="s">
        <v>126</v>
      </c>
      <c r="C356" s="51">
        <v>2023</v>
      </c>
      <c r="D356" s="49" t="s">
        <v>210</v>
      </c>
      <c r="E356" s="49" t="s">
        <v>90</v>
      </c>
      <c r="F356" s="49" t="s">
        <v>267</v>
      </c>
      <c r="G356" s="54">
        <v>4784446.1399999997</v>
      </c>
      <c r="H356" s="54">
        <v>2903905.35</v>
      </c>
      <c r="I356" s="54">
        <v>134243.28</v>
      </c>
      <c r="J356" s="54">
        <v>1880540.7899999996</v>
      </c>
      <c r="K356" s="54">
        <f t="shared" si="21"/>
        <v>4650202.8599999994</v>
      </c>
      <c r="L356" s="56">
        <f t="shared" si="19"/>
        <v>0.60694702480233176</v>
      </c>
      <c r="M356" s="38">
        <f t="shared" si="20"/>
        <v>2.8058269666298305E-2</v>
      </c>
    </row>
    <row r="357" spans="1:13" x14ac:dyDescent="0.25">
      <c r="A357" s="41" t="s">
        <v>289</v>
      </c>
      <c r="B357" s="45" t="s">
        <v>126</v>
      </c>
      <c r="C357" s="51">
        <v>2023</v>
      </c>
      <c r="D357" s="49" t="s">
        <v>158</v>
      </c>
      <c r="E357" s="49" t="s">
        <v>90</v>
      </c>
      <c r="F357" s="49" t="s">
        <v>270</v>
      </c>
      <c r="G357" s="54">
        <v>240700.94</v>
      </c>
      <c r="H357" s="54">
        <v>240700.94</v>
      </c>
      <c r="I357" s="54">
        <v>0</v>
      </c>
      <c r="J357" s="54">
        <v>0</v>
      </c>
      <c r="K357" s="54">
        <f t="shared" si="21"/>
        <v>240700.94</v>
      </c>
      <c r="L357" s="56">
        <f t="shared" si="19"/>
        <v>1</v>
      </c>
      <c r="M357" s="38">
        <f t="shared" si="20"/>
        <v>0</v>
      </c>
    </row>
    <row r="358" spans="1:13" x14ac:dyDescent="0.25">
      <c r="A358" s="41" t="s">
        <v>289</v>
      </c>
      <c r="B358" s="45" t="s">
        <v>126</v>
      </c>
      <c r="C358" s="51">
        <v>2023</v>
      </c>
      <c r="D358" s="49" t="s">
        <v>214</v>
      </c>
      <c r="E358" s="49" t="s">
        <v>90</v>
      </c>
      <c r="F358" s="49" t="s">
        <v>279</v>
      </c>
      <c r="G358" s="54">
        <v>1149877.02</v>
      </c>
      <c r="H358" s="54">
        <v>1034889.3200000001</v>
      </c>
      <c r="I358" s="54">
        <v>0</v>
      </c>
      <c r="J358" s="54">
        <v>114987.69999999995</v>
      </c>
      <c r="K358" s="54">
        <f t="shared" si="21"/>
        <v>1149877.02</v>
      </c>
      <c r="L358" s="56">
        <f t="shared" si="19"/>
        <v>0.90000000173931649</v>
      </c>
      <c r="M358" s="38">
        <f t="shared" si="20"/>
        <v>0</v>
      </c>
    </row>
    <row r="359" spans="1:13" x14ac:dyDescent="0.25">
      <c r="A359" s="41" t="s">
        <v>289</v>
      </c>
      <c r="B359" s="45" t="s">
        <v>126</v>
      </c>
      <c r="C359" s="51">
        <v>2023</v>
      </c>
      <c r="D359" s="49" t="s">
        <v>160</v>
      </c>
      <c r="E359" s="49" t="s">
        <v>90</v>
      </c>
      <c r="F359" s="49" t="s">
        <v>272</v>
      </c>
      <c r="G359" s="54">
        <v>930377.72</v>
      </c>
      <c r="H359" s="54">
        <v>930377.72000000009</v>
      </c>
      <c r="I359" s="54">
        <v>13344.94</v>
      </c>
      <c r="J359" s="54">
        <v>0</v>
      </c>
      <c r="K359" s="54">
        <f t="shared" si="21"/>
        <v>917032.78</v>
      </c>
      <c r="L359" s="56">
        <f t="shared" si="19"/>
        <v>1.0000000000000002</v>
      </c>
      <c r="M359" s="38">
        <f t="shared" si="20"/>
        <v>1.4343572199901778E-2</v>
      </c>
    </row>
    <row r="360" spans="1:13" x14ac:dyDescent="0.25">
      <c r="A360" s="41" t="s">
        <v>289</v>
      </c>
      <c r="B360" s="45" t="s">
        <v>126</v>
      </c>
      <c r="C360" s="51">
        <v>2023</v>
      </c>
      <c r="D360" s="49" t="s">
        <v>218</v>
      </c>
      <c r="E360" s="49" t="s">
        <v>90</v>
      </c>
      <c r="F360" s="49" t="s">
        <v>273</v>
      </c>
      <c r="G360" s="54">
        <v>876750.05</v>
      </c>
      <c r="H360" s="54">
        <v>876750.05</v>
      </c>
      <c r="I360" s="54">
        <v>0</v>
      </c>
      <c r="J360" s="54">
        <v>0</v>
      </c>
      <c r="K360" s="54">
        <f t="shared" si="21"/>
        <v>876750.05</v>
      </c>
      <c r="L360" s="56">
        <f t="shared" si="19"/>
        <v>1</v>
      </c>
      <c r="M360" s="38">
        <f t="shared" si="20"/>
        <v>0</v>
      </c>
    </row>
    <row r="361" spans="1:13" x14ac:dyDescent="0.25">
      <c r="A361" s="70"/>
      <c r="B361" s="71"/>
      <c r="C361" s="71"/>
      <c r="D361" s="71"/>
      <c r="E361" s="71"/>
      <c r="F361" s="72"/>
      <c r="G361" s="63" t="s">
        <v>291</v>
      </c>
      <c r="H361" s="246"/>
      <c r="I361" s="247"/>
      <c r="J361" s="63" t="s">
        <v>292</v>
      </c>
      <c r="K361" s="63" t="s">
        <v>293</v>
      </c>
      <c r="L361" s="240"/>
      <c r="M361" s="241"/>
    </row>
    <row r="362" spans="1:13" x14ac:dyDescent="0.25">
      <c r="A362" s="73"/>
      <c r="B362" s="74"/>
      <c r="C362" s="74"/>
      <c r="D362" s="74"/>
      <c r="E362" s="74"/>
      <c r="F362" s="69"/>
      <c r="G362" s="65">
        <f>SUM(G286:G360)</f>
        <v>760000000.00000012</v>
      </c>
      <c r="H362" s="248"/>
      <c r="I362" s="249"/>
      <c r="J362" s="62">
        <v>367921097.17999989</v>
      </c>
      <c r="K362" s="62">
        <f>SUM(K286:K360)</f>
        <v>645587754.49000013</v>
      </c>
      <c r="L362" s="242"/>
      <c r="M362" s="243"/>
    </row>
    <row r="363" spans="1:13" x14ac:dyDescent="0.25">
      <c r="A363" s="73"/>
      <c r="B363" s="74"/>
      <c r="C363" s="74"/>
      <c r="D363" s="74"/>
      <c r="E363" s="74"/>
      <c r="F363" s="69"/>
      <c r="G363" s="66" t="s">
        <v>294</v>
      </c>
      <c r="H363" s="248"/>
      <c r="I363" s="249"/>
      <c r="J363" s="68" t="s">
        <v>123</v>
      </c>
      <c r="K363" s="66" t="s">
        <v>124</v>
      </c>
      <c r="L363" s="242"/>
      <c r="M363" s="243"/>
    </row>
    <row r="364" spans="1:13" x14ac:dyDescent="0.25">
      <c r="A364" s="75"/>
      <c r="B364" s="76"/>
      <c r="C364" s="76"/>
      <c r="D364" s="76"/>
      <c r="E364" s="76"/>
      <c r="F364" s="77"/>
      <c r="G364" s="67">
        <f>SUM(G362+G285+G207+G105)</f>
        <v>2422999998.04</v>
      </c>
      <c r="H364" s="250"/>
      <c r="I364" s="251"/>
      <c r="J364" s="67">
        <v>526344436.68999988</v>
      </c>
      <c r="K364" s="67">
        <f>SUM(K362+K285+K207+K105)</f>
        <v>1269137930.0999999</v>
      </c>
      <c r="L364" s="244"/>
      <c r="M364" s="245"/>
    </row>
    <row r="365" spans="1:13" x14ac:dyDescent="0.25">
      <c r="A365" s="231" t="s">
        <v>525</v>
      </c>
      <c r="B365" s="232"/>
      <c r="C365" s="232"/>
      <c r="D365" s="232"/>
      <c r="E365" s="232"/>
      <c r="F365" s="232"/>
      <c r="G365" s="233"/>
    </row>
    <row r="366" spans="1:13" x14ac:dyDescent="0.25">
      <c r="A366" s="234"/>
      <c r="B366" s="235"/>
      <c r="C366" s="235"/>
      <c r="D366" s="235"/>
      <c r="E366" s="235"/>
      <c r="F366" s="235"/>
      <c r="G366" s="236"/>
    </row>
  </sheetData>
  <sheetProtection algorithmName="SHA-512" hashValue="69lUAfeyTv4j2ndW/ktvdCaglH/TKvIDa2VcziZ/jultztHaI60qZyeEHhuoIoDqCAQ/1cVVmq1iKPvtOvZjHQ==" saltValue="Z81Xi/9Bo9HpU50RRmhhcw==" spinCount="100000" sheet="1" objects="1" scenarios="1" sort="0" autoFilter="0"/>
  <mergeCells count="12">
    <mergeCell ref="A365:G366"/>
    <mergeCell ref="L361:M364"/>
    <mergeCell ref="H361:I364"/>
    <mergeCell ref="A104:F105"/>
    <mergeCell ref="H104:I105"/>
    <mergeCell ref="L104:M105"/>
    <mergeCell ref="B206:F207"/>
    <mergeCell ref="H206:I207"/>
    <mergeCell ref="L206:M207"/>
    <mergeCell ref="A284:F285"/>
    <mergeCell ref="H284:I285"/>
    <mergeCell ref="L284:M285"/>
  </mergeCells>
  <pageMargins left="0.7" right="0.7" top="0.75" bottom="0.75" header="0.3" footer="0.3"/>
  <pageSetup scale="3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EDC67-D806-41D8-92B3-8084AB00FC66}">
  <sheetPr>
    <tabColor theme="4" tint="0.79998168889431442"/>
  </sheetPr>
  <dimension ref="A1:J54"/>
  <sheetViews>
    <sheetView topLeftCell="A35" workbookViewId="0">
      <selection activeCell="A58" sqref="A58"/>
    </sheetView>
  </sheetViews>
  <sheetFormatPr defaultRowHeight="15" x14ac:dyDescent="0.25"/>
  <cols>
    <col min="1" max="1" width="59.5703125" customWidth="1"/>
    <col min="2" max="2" width="10.5703125" customWidth="1"/>
    <col min="3" max="3" width="10.5703125" style="11" customWidth="1"/>
    <col min="4" max="4" width="10.5703125" customWidth="1"/>
    <col min="5" max="5" width="10.5703125" style="11" customWidth="1"/>
    <col min="6" max="6" width="10.5703125" customWidth="1"/>
    <col min="7" max="7" width="10.5703125" style="11" customWidth="1"/>
    <col min="8" max="8" width="10.5703125" customWidth="1"/>
    <col min="9" max="9" width="10.5703125" style="11" customWidth="1"/>
  </cols>
  <sheetData>
    <row r="1" spans="1:10" ht="34.5" customHeight="1" x14ac:dyDescent="0.25">
      <c r="A1" s="264" t="s">
        <v>517</v>
      </c>
      <c r="B1" s="264" t="s">
        <v>297</v>
      </c>
      <c r="C1" s="264"/>
      <c r="D1" s="264"/>
      <c r="E1" s="264"/>
      <c r="F1" s="264"/>
      <c r="G1" s="264"/>
      <c r="H1" s="264"/>
      <c r="I1" s="264"/>
    </row>
    <row r="2" spans="1:10" s="2" customFormat="1" ht="47.25" x14ac:dyDescent="0.25">
      <c r="A2" s="264"/>
      <c r="B2" s="136" t="s">
        <v>87</v>
      </c>
      <c r="C2" s="136" t="s">
        <v>368</v>
      </c>
      <c r="D2" s="136" t="s">
        <v>92</v>
      </c>
      <c r="E2" s="160" t="s">
        <v>368</v>
      </c>
      <c r="F2" s="136" t="s">
        <v>93</v>
      </c>
      <c r="G2" s="160" t="s">
        <v>368</v>
      </c>
      <c r="H2" s="136" t="s">
        <v>298</v>
      </c>
      <c r="I2" s="160" t="s">
        <v>368</v>
      </c>
      <c r="J2" s="18"/>
    </row>
    <row r="3" spans="1:10" x14ac:dyDescent="0.25">
      <c r="A3" s="171" t="s">
        <v>522</v>
      </c>
      <c r="B3" s="162">
        <v>30090</v>
      </c>
      <c r="C3" s="163">
        <v>30.5</v>
      </c>
      <c r="D3" s="162">
        <v>25181</v>
      </c>
      <c r="E3" s="163">
        <v>34.1</v>
      </c>
      <c r="F3" s="162">
        <v>24395</v>
      </c>
      <c r="G3" s="163">
        <v>32.9</v>
      </c>
      <c r="H3" s="162">
        <v>6576</v>
      </c>
      <c r="I3" s="163">
        <v>28</v>
      </c>
    </row>
    <row r="4" spans="1:10" x14ac:dyDescent="0.25">
      <c r="A4" s="161" t="s">
        <v>369</v>
      </c>
      <c r="B4" s="162">
        <v>13153</v>
      </c>
      <c r="C4" s="163">
        <v>13.3</v>
      </c>
      <c r="D4" s="162">
        <v>11778</v>
      </c>
      <c r="E4" s="163">
        <v>16</v>
      </c>
      <c r="F4" s="162">
        <v>12010</v>
      </c>
      <c r="G4" s="163">
        <v>16.2</v>
      </c>
      <c r="H4" s="162">
        <v>4460</v>
      </c>
      <c r="I4" s="163">
        <v>19</v>
      </c>
    </row>
    <row r="5" spans="1:10" ht="30" x14ac:dyDescent="0.25">
      <c r="A5" s="118" t="s">
        <v>370</v>
      </c>
      <c r="B5" s="117">
        <v>11657</v>
      </c>
      <c r="C5" s="164">
        <v>11.8</v>
      </c>
      <c r="D5" s="117">
        <v>10393</v>
      </c>
      <c r="E5" s="164">
        <v>14.1</v>
      </c>
      <c r="F5" s="117">
        <v>10733</v>
      </c>
      <c r="G5" s="164">
        <v>14.5</v>
      </c>
      <c r="H5" s="117">
        <v>3896</v>
      </c>
      <c r="I5" s="164">
        <v>16.600000000000001</v>
      </c>
    </row>
    <row r="6" spans="1:10" x14ac:dyDescent="0.25">
      <c r="A6" s="4" t="s">
        <v>371</v>
      </c>
      <c r="B6" s="117">
        <v>1</v>
      </c>
      <c r="C6" s="164">
        <v>0</v>
      </c>
      <c r="D6" s="117">
        <v>2</v>
      </c>
      <c r="E6" s="164">
        <v>0</v>
      </c>
      <c r="F6" s="117">
        <v>2</v>
      </c>
      <c r="G6" s="164">
        <v>0</v>
      </c>
      <c r="H6" s="165" t="s">
        <v>326</v>
      </c>
      <c r="I6" s="164" t="s">
        <v>326</v>
      </c>
    </row>
    <row r="7" spans="1:10" x14ac:dyDescent="0.25">
      <c r="A7" s="4" t="s">
        <v>49</v>
      </c>
      <c r="B7" s="117">
        <v>120</v>
      </c>
      <c r="C7" s="164">
        <v>0.1</v>
      </c>
      <c r="D7" s="117">
        <v>95</v>
      </c>
      <c r="E7" s="164">
        <v>0.1</v>
      </c>
      <c r="F7" s="117">
        <v>128</v>
      </c>
      <c r="G7" s="164">
        <v>0.2</v>
      </c>
      <c r="H7" s="117">
        <v>45</v>
      </c>
      <c r="I7" s="164">
        <v>0.2</v>
      </c>
    </row>
    <row r="8" spans="1:10" x14ac:dyDescent="0.25">
      <c r="A8" s="4" t="s">
        <v>372</v>
      </c>
      <c r="B8" s="117">
        <v>1375</v>
      </c>
      <c r="C8" s="164">
        <v>1.4</v>
      </c>
      <c r="D8" s="117">
        <v>1288</v>
      </c>
      <c r="E8" s="164">
        <v>1.7</v>
      </c>
      <c r="F8" s="117">
        <v>1147</v>
      </c>
      <c r="G8" s="164">
        <v>1.5</v>
      </c>
      <c r="H8" s="117">
        <v>519</v>
      </c>
      <c r="I8" s="164">
        <v>2.2000000000000002</v>
      </c>
    </row>
    <row r="9" spans="1:10" x14ac:dyDescent="0.25">
      <c r="A9" s="166" t="s">
        <v>373</v>
      </c>
      <c r="B9" s="162">
        <v>16937</v>
      </c>
      <c r="C9" s="163">
        <v>17.2</v>
      </c>
      <c r="D9" s="162">
        <v>13403</v>
      </c>
      <c r="E9" s="163">
        <v>18.2</v>
      </c>
      <c r="F9" s="162">
        <v>12385</v>
      </c>
      <c r="G9" s="163">
        <v>16.7</v>
      </c>
      <c r="H9" s="162">
        <v>2116</v>
      </c>
      <c r="I9" s="163">
        <v>9</v>
      </c>
    </row>
    <row r="10" spans="1:10" x14ac:dyDescent="0.25">
      <c r="A10" s="4" t="s">
        <v>374</v>
      </c>
      <c r="B10" s="117">
        <v>16937</v>
      </c>
      <c r="C10" s="164">
        <v>17.2</v>
      </c>
      <c r="D10" s="117">
        <v>13403</v>
      </c>
      <c r="E10" s="164">
        <v>18.2</v>
      </c>
      <c r="F10" s="117">
        <v>12385</v>
      </c>
      <c r="G10" s="164">
        <v>16.7</v>
      </c>
      <c r="H10" s="117">
        <v>2116</v>
      </c>
      <c r="I10" s="164">
        <v>9</v>
      </c>
    </row>
    <row r="11" spans="1:10" x14ac:dyDescent="0.25">
      <c r="A11" s="265"/>
      <c r="B11" s="266"/>
      <c r="C11" s="266"/>
      <c r="D11" s="266"/>
      <c r="E11" s="266"/>
      <c r="F11" s="266"/>
      <c r="G11" s="266"/>
      <c r="H11" s="266"/>
      <c r="I11" s="267"/>
    </row>
    <row r="12" spans="1:10" x14ac:dyDescent="0.25">
      <c r="A12" s="171" t="s">
        <v>521</v>
      </c>
      <c r="B12" s="162">
        <v>2176</v>
      </c>
      <c r="C12" s="163">
        <v>2.2000000000000002</v>
      </c>
      <c r="D12" s="162">
        <v>1528</v>
      </c>
      <c r="E12" s="163">
        <v>2.1</v>
      </c>
      <c r="F12" s="162">
        <v>1841</v>
      </c>
      <c r="G12" s="163">
        <v>2.5</v>
      </c>
      <c r="H12" s="162">
        <v>641</v>
      </c>
      <c r="I12" s="163">
        <v>2.7</v>
      </c>
    </row>
    <row r="13" spans="1:10" x14ac:dyDescent="0.25">
      <c r="A13" s="166" t="s">
        <v>375</v>
      </c>
      <c r="B13" s="162">
        <v>313</v>
      </c>
      <c r="C13" s="163">
        <v>0.3</v>
      </c>
      <c r="D13" s="162">
        <v>226</v>
      </c>
      <c r="E13" s="163">
        <v>0.3</v>
      </c>
      <c r="F13" s="162">
        <v>254</v>
      </c>
      <c r="G13" s="163">
        <v>0.3</v>
      </c>
      <c r="H13" s="162">
        <v>143</v>
      </c>
      <c r="I13" s="163">
        <v>0.6</v>
      </c>
    </row>
    <row r="14" spans="1:10" x14ac:dyDescent="0.25">
      <c r="A14" s="4" t="s">
        <v>376</v>
      </c>
      <c r="B14" s="117">
        <v>63</v>
      </c>
      <c r="C14" s="164">
        <v>0.1</v>
      </c>
      <c r="D14" s="117">
        <v>37</v>
      </c>
      <c r="E14" s="164">
        <v>0.1</v>
      </c>
      <c r="F14" s="117">
        <v>47</v>
      </c>
      <c r="G14" s="164">
        <v>0.1</v>
      </c>
      <c r="H14" s="117">
        <v>13</v>
      </c>
      <c r="I14" s="164">
        <v>0.1</v>
      </c>
    </row>
    <row r="15" spans="1:10" x14ac:dyDescent="0.25">
      <c r="A15" s="4" t="s">
        <v>377</v>
      </c>
      <c r="B15" s="117">
        <v>250</v>
      </c>
      <c r="C15" s="164">
        <v>0.3</v>
      </c>
      <c r="D15" s="117">
        <v>189</v>
      </c>
      <c r="E15" s="164">
        <v>0.3</v>
      </c>
      <c r="F15" s="117">
        <v>207</v>
      </c>
      <c r="G15" s="164">
        <v>0.3</v>
      </c>
      <c r="H15" s="117">
        <v>130</v>
      </c>
      <c r="I15" s="164">
        <v>0.6</v>
      </c>
    </row>
    <row r="16" spans="1:10" x14ac:dyDescent="0.25">
      <c r="A16" s="166" t="s">
        <v>378</v>
      </c>
      <c r="B16" s="162">
        <v>528</v>
      </c>
      <c r="C16" s="163">
        <v>0.5</v>
      </c>
      <c r="D16" s="162">
        <v>377</v>
      </c>
      <c r="E16" s="163">
        <v>0.5</v>
      </c>
      <c r="F16" s="162">
        <v>451</v>
      </c>
      <c r="G16" s="163">
        <v>0.6</v>
      </c>
      <c r="H16" s="162">
        <v>185</v>
      </c>
      <c r="I16" s="163">
        <v>0.8</v>
      </c>
    </row>
    <row r="17" spans="1:9" x14ac:dyDescent="0.25">
      <c r="A17" s="4" t="s">
        <v>379</v>
      </c>
      <c r="B17" s="117">
        <v>528</v>
      </c>
      <c r="C17" s="164">
        <v>0.5</v>
      </c>
      <c r="D17" s="117">
        <v>377</v>
      </c>
      <c r="E17" s="164">
        <v>0.5</v>
      </c>
      <c r="F17" s="117">
        <v>451</v>
      </c>
      <c r="G17" s="164">
        <v>0.6</v>
      </c>
      <c r="H17" s="117">
        <v>185</v>
      </c>
      <c r="I17" s="164">
        <v>0.8</v>
      </c>
    </row>
    <row r="18" spans="1:9" x14ac:dyDescent="0.25">
      <c r="A18" s="166" t="s">
        <v>380</v>
      </c>
      <c r="B18" s="162">
        <v>1325</v>
      </c>
      <c r="C18" s="163">
        <v>1.4</v>
      </c>
      <c r="D18" s="162">
        <v>925</v>
      </c>
      <c r="E18" s="163">
        <v>1.3</v>
      </c>
      <c r="F18" s="162">
        <v>1136</v>
      </c>
      <c r="G18" s="163">
        <v>1.5</v>
      </c>
      <c r="H18" s="162">
        <v>313</v>
      </c>
      <c r="I18" s="163">
        <v>1.3</v>
      </c>
    </row>
    <row r="19" spans="1:9" x14ac:dyDescent="0.25">
      <c r="A19" s="4" t="s">
        <v>381</v>
      </c>
      <c r="B19" s="117">
        <v>667</v>
      </c>
      <c r="C19" s="164">
        <v>0.7</v>
      </c>
      <c r="D19" s="117">
        <v>495</v>
      </c>
      <c r="E19" s="164">
        <v>0.7</v>
      </c>
      <c r="F19" s="117">
        <v>563</v>
      </c>
      <c r="G19" s="164">
        <v>0.8</v>
      </c>
      <c r="H19" s="117">
        <v>192</v>
      </c>
      <c r="I19" s="164">
        <v>0.8</v>
      </c>
    </row>
    <row r="20" spans="1:9" x14ac:dyDescent="0.25">
      <c r="A20" s="4" t="s">
        <v>382</v>
      </c>
      <c r="B20" s="117">
        <v>132</v>
      </c>
      <c r="C20" s="164">
        <v>0.1</v>
      </c>
      <c r="D20" s="117">
        <v>96</v>
      </c>
      <c r="E20" s="164">
        <v>0.1</v>
      </c>
      <c r="F20" s="117">
        <v>128</v>
      </c>
      <c r="G20" s="164">
        <v>0.2</v>
      </c>
      <c r="H20" s="117">
        <v>30</v>
      </c>
      <c r="I20" s="164">
        <v>0.1</v>
      </c>
    </row>
    <row r="21" spans="1:9" x14ac:dyDescent="0.25">
      <c r="A21" s="4" t="s">
        <v>383</v>
      </c>
      <c r="B21" s="117">
        <v>526</v>
      </c>
      <c r="C21" s="164">
        <v>0.5</v>
      </c>
      <c r="D21" s="117">
        <v>334</v>
      </c>
      <c r="E21" s="164">
        <v>0.5</v>
      </c>
      <c r="F21" s="117">
        <v>445</v>
      </c>
      <c r="G21" s="164">
        <v>0.6</v>
      </c>
      <c r="H21" s="117">
        <v>91</v>
      </c>
      <c r="I21" s="164">
        <v>0.4</v>
      </c>
    </row>
    <row r="22" spans="1:9" x14ac:dyDescent="0.25">
      <c r="A22" s="265"/>
      <c r="B22" s="266"/>
      <c r="C22" s="266"/>
      <c r="D22" s="266"/>
      <c r="E22" s="266"/>
      <c r="F22" s="266"/>
      <c r="G22" s="266"/>
      <c r="H22" s="266"/>
      <c r="I22" s="267"/>
    </row>
    <row r="23" spans="1:9" x14ac:dyDescent="0.25">
      <c r="A23" s="166" t="s">
        <v>361</v>
      </c>
      <c r="B23" s="162">
        <v>2883</v>
      </c>
      <c r="C23" s="163">
        <v>2.9</v>
      </c>
      <c r="D23" s="162">
        <v>1811</v>
      </c>
      <c r="E23" s="163">
        <v>2.5</v>
      </c>
      <c r="F23" s="162">
        <v>1808</v>
      </c>
      <c r="G23" s="163">
        <v>2.4</v>
      </c>
      <c r="H23" s="162">
        <v>982</v>
      </c>
      <c r="I23" s="163">
        <v>4.2</v>
      </c>
    </row>
    <row r="24" spans="1:9" x14ac:dyDescent="0.25">
      <c r="A24" s="167" t="s">
        <v>384</v>
      </c>
      <c r="B24" s="117">
        <v>467</v>
      </c>
      <c r="C24" s="164">
        <v>0.5</v>
      </c>
      <c r="D24" s="117">
        <v>252</v>
      </c>
      <c r="E24" s="164">
        <v>0.3</v>
      </c>
      <c r="F24" s="117">
        <v>307</v>
      </c>
      <c r="G24" s="164">
        <v>0.4</v>
      </c>
      <c r="H24" s="117">
        <v>53</v>
      </c>
      <c r="I24" s="164">
        <v>0.2</v>
      </c>
    </row>
    <row r="25" spans="1:9" x14ac:dyDescent="0.25">
      <c r="A25" s="4" t="s">
        <v>361</v>
      </c>
      <c r="B25" s="117">
        <v>2416</v>
      </c>
      <c r="C25" s="164">
        <v>2.5</v>
      </c>
      <c r="D25" s="117">
        <v>1559</v>
      </c>
      <c r="E25" s="164">
        <v>2.1</v>
      </c>
      <c r="F25" s="117">
        <v>1501</v>
      </c>
      <c r="G25" s="164">
        <v>2</v>
      </c>
      <c r="H25" s="117">
        <v>929</v>
      </c>
      <c r="I25" s="164">
        <v>4</v>
      </c>
    </row>
    <row r="26" spans="1:9" x14ac:dyDescent="0.25">
      <c r="A26" s="265"/>
      <c r="B26" s="266"/>
      <c r="C26" s="266"/>
      <c r="D26" s="266"/>
      <c r="E26" s="266"/>
      <c r="F26" s="266"/>
      <c r="G26" s="266"/>
      <c r="H26" s="266"/>
      <c r="I26" s="267"/>
    </row>
    <row r="27" spans="1:9" x14ac:dyDescent="0.25">
      <c r="A27" s="171" t="s">
        <v>520</v>
      </c>
      <c r="B27" s="162">
        <v>25081</v>
      </c>
      <c r="C27" s="163">
        <v>25.5</v>
      </c>
      <c r="D27" s="162">
        <v>15193</v>
      </c>
      <c r="E27" s="163">
        <v>20.6</v>
      </c>
      <c r="F27" s="162">
        <v>14690</v>
      </c>
      <c r="G27" s="163">
        <v>19.8</v>
      </c>
      <c r="H27" s="162">
        <v>4959</v>
      </c>
      <c r="I27" s="163">
        <v>21.1</v>
      </c>
    </row>
    <row r="28" spans="1:9" x14ac:dyDescent="0.25">
      <c r="A28" s="166" t="s">
        <v>385</v>
      </c>
      <c r="B28" s="162">
        <v>2509</v>
      </c>
      <c r="C28" s="163">
        <v>2.5</v>
      </c>
      <c r="D28" s="162">
        <v>2194</v>
      </c>
      <c r="E28" s="163">
        <v>3</v>
      </c>
      <c r="F28" s="162">
        <v>2218</v>
      </c>
      <c r="G28" s="163">
        <v>3</v>
      </c>
      <c r="H28" s="162">
        <v>693</v>
      </c>
      <c r="I28" s="163">
        <v>3</v>
      </c>
    </row>
    <row r="29" spans="1:9" x14ac:dyDescent="0.25">
      <c r="A29" s="4" t="s">
        <v>386</v>
      </c>
      <c r="B29" s="117">
        <v>2114</v>
      </c>
      <c r="C29" s="164">
        <v>2.1</v>
      </c>
      <c r="D29" s="117">
        <v>1817</v>
      </c>
      <c r="E29" s="164">
        <v>2.5</v>
      </c>
      <c r="F29" s="117">
        <v>1851</v>
      </c>
      <c r="G29" s="164">
        <v>2.5</v>
      </c>
      <c r="H29" s="117">
        <v>605</v>
      </c>
      <c r="I29" s="164">
        <v>2.6</v>
      </c>
    </row>
    <row r="30" spans="1:9" x14ac:dyDescent="0.25">
      <c r="A30" s="4" t="s">
        <v>387</v>
      </c>
      <c r="B30" s="117">
        <v>395</v>
      </c>
      <c r="C30" s="164">
        <v>0.4</v>
      </c>
      <c r="D30" s="117">
        <v>377</v>
      </c>
      <c r="E30" s="164">
        <v>0.5</v>
      </c>
      <c r="F30" s="117">
        <v>367</v>
      </c>
      <c r="G30" s="164">
        <v>0.5</v>
      </c>
      <c r="H30" s="117">
        <v>88</v>
      </c>
      <c r="I30" s="164">
        <v>0.4</v>
      </c>
    </row>
    <row r="31" spans="1:9" x14ac:dyDescent="0.25">
      <c r="A31" s="166" t="s">
        <v>388</v>
      </c>
      <c r="B31" s="162">
        <v>7323</v>
      </c>
      <c r="C31" s="163">
        <v>7.4</v>
      </c>
      <c r="D31" s="162">
        <v>4292</v>
      </c>
      <c r="E31" s="163">
        <v>5.8</v>
      </c>
      <c r="F31" s="162">
        <v>4043</v>
      </c>
      <c r="G31" s="163">
        <v>5.5</v>
      </c>
      <c r="H31" s="162">
        <v>1021</v>
      </c>
      <c r="I31" s="163">
        <v>4.4000000000000004</v>
      </c>
    </row>
    <row r="32" spans="1:9" x14ac:dyDescent="0.25">
      <c r="A32" s="4" t="s">
        <v>389</v>
      </c>
      <c r="B32" s="117">
        <v>163</v>
      </c>
      <c r="C32" s="164">
        <v>0.2</v>
      </c>
      <c r="D32" s="117">
        <v>113</v>
      </c>
      <c r="E32" s="164">
        <v>0.2</v>
      </c>
      <c r="F32" s="117">
        <v>110</v>
      </c>
      <c r="G32" s="164">
        <v>0.1</v>
      </c>
      <c r="H32" s="117">
        <v>35</v>
      </c>
      <c r="I32" s="164">
        <v>0.1</v>
      </c>
    </row>
    <row r="33" spans="1:9" x14ac:dyDescent="0.25">
      <c r="A33" s="4" t="s">
        <v>390</v>
      </c>
      <c r="B33" s="117">
        <v>7160</v>
      </c>
      <c r="C33" s="164">
        <v>7.3</v>
      </c>
      <c r="D33" s="117">
        <v>4179</v>
      </c>
      <c r="E33" s="164">
        <v>5.7</v>
      </c>
      <c r="F33" s="117">
        <v>3933</v>
      </c>
      <c r="G33" s="164">
        <v>5.3</v>
      </c>
      <c r="H33" s="117">
        <v>986</v>
      </c>
      <c r="I33" s="164">
        <v>4.2</v>
      </c>
    </row>
    <row r="34" spans="1:9" x14ac:dyDescent="0.25">
      <c r="A34" s="166" t="s">
        <v>391</v>
      </c>
      <c r="B34" s="162">
        <v>15249</v>
      </c>
      <c r="C34" s="163">
        <v>15.5</v>
      </c>
      <c r="D34" s="162">
        <v>8707</v>
      </c>
      <c r="E34" s="163">
        <v>11.8</v>
      </c>
      <c r="F34" s="162">
        <v>8429</v>
      </c>
      <c r="G34" s="163">
        <v>11.4</v>
      </c>
      <c r="H34" s="162">
        <v>3245</v>
      </c>
      <c r="I34" s="163">
        <v>13.8</v>
      </c>
    </row>
    <row r="35" spans="1:9" x14ac:dyDescent="0.25">
      <c r="A35" s="4" t="s">
        <v>392</v>
      </c>
      <c r="B35" s="117">
        <v>9</v>
      </c>
      <c r="C35" s="164">
        <v>0</v>
      </c>
      <c r="D35" s="117">
        <v>2</v>
      </c>
      <c r="E35" s="164">
        <v>0</v>
      </c>
      <c r="F35" s="117">
        <v>5</v>
      </c>
      <c r="G35" s="164">
        <v>0</v>
      </c>
      <c r="H35" s="117">
        <v>1</v>
      </c>
      <c r="I35" s="164">
        <v>0</v>
      </c>
    </row>
    <row r="36" spans="1:9" x14ac:dyDescent="0.25">
      <c r="A36" s="4" t="s">
        <v>393</v>
      </c>
      <c r="B36" s="117">
        <v>179</v>
      </c>
      <c r="C36" s="164">
        <v>0.2</v>
      </c>
      <c r="D36" s="117">
        <v>162</v>
      </c>
      <c r="E36" s="164">
        <v>0.2</v>
      </c>
      <c r="F36" s="117">
        <v>128</v>
      </c>
      <c r="G36" s="164">
        <v>0.2</v>
      </c>
      <c r="H36" s="117">
        <v>68</v>
      </c>
      <c r="I36" s="164">
        <v>0.3</v>
      </c>
    </row>
    <row r="37" spans="1:9" x14ac:dyDescent="0.25">
      <c r="A37" s="4" t="s">
        <v>394</v>
      </c>
      <c r="B37" s="117">
        <v>15061</v>
      </c>
      <c r="C37" s="164">
        <v>15.3</v>
      </c>
      <c r="D37" s="117">
        <v>8543</v>
      </c>
      <c r="E37" s="164">
        <v>11.6</v>
      </c>
      <c r="F37" s="117">
        <v>8296</v>
      </c>
      <c r="G37" s="164">
        <v>11.2</v>
      </c>
      <c r="H37" s="117">
        <v>3176</v>
      </c>
      <c r="I37" s="164">
        <v>13.5</v>
      </c>
    </row>
    <row r="38" spans="1:9" x14ac:dyDescent="0.25">
      <c r="A38" s="265"/>
      <c r="B38" s="266"/>
      <c r="C38" s="266"/>
      <c r="D38" s="266"/>
      <c r="E38" s="266"/>
      <c r="F38" s="266"/>
      <c r="G38" s="266"/>
      <c r="H38" s="266"/>
      <c r="I38" s="267"/>
    </row>
    <row r="39" spans="1:9" x14ac:dyDescent="0.25">
      <c r="A39" s="171" t="s">
        <v>519</v>
      </c>
      <c r="B39" s="162">
        <v>4465</v>
      </c>
      <c r="C39" s="163">
        <v>4.5</v>
      </c>
      <c r="D39" s="162">
        <v>2776</v>
      </c>
      <c r="E39" s="163">
        <v>3.8</v>
      </c>
      <c r="F39" s="162">
        <v>3366</v>
      </c>
      <c r="G39" s="163">
        <v>4.5</v>
      </c>
      <c r="H39" s="162">
        <v>1314</v>
      </c>
      <c r="I39" s="163">
        <v>5.6</v>
      </c>
    </row>
    <row r="40" spans="1:9" x14ac:dyDescent="0.25">
      <c r="A40" s="166" t="s">
        <v>395</v>
      </c>
      <c r="B40" s="162">
        <v>3582</v>
      </c>
      <c r="C40" s="163">
        <v>3.6</v>
      </c>
      <c r="D40" s="162">
        <v>2226</v>
      </c>
      <c r="E40" s="163">
        <v>3</v>
      </c>
      <c r="F40" s="162">
        <v>2742</v>
      </c>
      <c r="G40" s="163">
        <v>3.7</v>
      </c>
      <c r="H40" s="162">
        <v>1040</v>
      </c>
      <c r="I40" s="163">
        <v>4.4000000000000004</v>
      </c>
    </row>
    <row r="41" spans="1:9" ht="30" x14ac:dyDescent="0.25">
      <c r="A41" s="118" t="s">
        <v>396</v>
      </c>
      <c r="B41" s="117">
        <v>1899</v>
      </c>
      <c r="C41" s="164">
        <v>1.9</v>
      </c>
      <c r="D41" s="117">
        <v>1304</v>
      </c>
      <c r="E41" s="164">
        <v>1.8</v>
      </c>
      <c r="F41" s="117">
        <v>1470</v>
      </c>
      <c r="G41" s="164">
        <v>2</v>
      </c>
      <c r="H41" s="117">
        <v>613</v>
      </c>
      <c r="I41" s="164">
        <v>2.6</v>
      </c>
    </row>
    <row r="42" spans="1:9" ht="30" x14ac:dyDescent="0.25">
      <c r="A42" s="118" t="s">
        <v>397</v>
      </c>
      <c r="B42" s="117">
        <v>1683</v>
      </c>
      <c r="C42" s="164">
        <v>1.7</v>
      </c>
      <c r="D42" s="117">
        <v>922</v>
      </c>
      <c r="E42" s="164">
        <v>1.2</v>
      </c>
      <c r="F42" s="117">
        <v>1272</v>
      </c>
      <c r="G42" s="164">
        <v>1.7</v>
      </c>
      <c r="H42" s="117">
        <v>427</v>
      </c>
      <c r="I42" s="164">
        <v>1.8</v>
      </c>
    </row>
    <row r="43" spans="1:9" x14ac:dyDescent="0.25">
      <c r="A43" s="166" t="s">
        <v>398</v>
      </c>
      <c r="B43" s="162">
        <v>165</v>
      </c>
      <c r="C43" s="163">
        <v>0.2</v>
      </c>
      <c r="D43" s="162">
        <v>104</v>
      </c>
      <c r="E43" s="163">
        <v>0.1</v>
      </c>
      <c r="F43" s="162">
        <v>111</v>
      </c>
      <c r="G43" s="163">
        <v>0.1</v>
      </c>
      <c r="H43" s="162">
        <v>82</v>
      </c>
      <c r="I43" s="163">
        <v>0.3</v>
      </c>
    </row>
    <row r="44" spans="1:9" x14ac:dyDescent="0.25">
      <c r="A44" s="4" t="s">
        <v>399</v>
      </c>
      <c r="B44" s="117">
        <v>165</v>
      </c>
      <c r="C44" s="164">
        <v>0.2</v>
      </c>
      <c r="D44" s="117">
        <v>104</v>
      </c>
      <c r="E44" s="164">
        <v>0.1</v>
      </c>
      <c r="F44" s="117">
        <v>111</v>
      </c>
      <c r="G44" s="164">
        <v>0.1</v>
      </c>
      <c r="H44" s="117">
        <v>82</v>
      </c>
      <c r="I44" s="164">
        <v>0.3</v>
      </c>
    </row>
    <row r="45" spans="1:9" x14ac:dyDescent="0.25">
      <c r="A45" s="166" t="s">
        <v>400</v>
      </c>
      <c r="B45" s="162">
        <v>718</v>
      </c>
      <c r="C45" s="163">
        <v>0.7</v>
      </c>
      <c r="D45" s="162">
        <v>446</v>
      </c>
      <c r="E45" s="163">
        <v>0.6</v>
      </c>
      <c r="F45" s="162">
        <v>513</v>
      </c>
      <c r="G45" s="163">
        <v>0.7</v>
      </c>
      <c r="H45" s="162">
        <v>192</v>
      </c>
      <c r="I45" s="163">
        <v>0.8</v>
      </c>
    </row>
    <row r="46" spans="1:9" x14ac:dyDescent="0.25">
      <c r="A46" s="4" t="s">
        <v>401</v>
      </c>
      <c r="B46" s="117">
        <v>615</v>
      </c>
      <c r="C46" s="164">
        <v>0.6</v>
      </c>
      <c r="D46" s="117">
        <v>372</v>
      </c>
      <c r="E46" s="164">
        <v>0.5</v>
      </c>
      <c r="F46" s="117">
        <v>439</v>
      </c>
      <c r="G46" s="164">
        <v>0.6</v>
      </c>
      <c r="H46" s="117">
        <v>173</v>
      </c>
      <c r="I46" s="164">
        <v>0.7</v>
      </c>
    </row>
    <row r="47" spans="1:9" x14ac:dyDescent="0.25">
      <c r="A47" s="4" t="s">
        <v>402</v>
      </c>
      <c r="B47" s="117">
        <v>103</v>
      </c>
      <c r="C47" s="164">
        <v>0.1</v>
      </c>
      <c r="D47" s="117">
        <v>74</v>
      </c>
      <c r="E47" s="164">
        <v>0.1</v>
      </c>
      <c r="F47" s="117">
        <v>74</v>
      </c>
      <c r="G47" s="164">
        <v>0.1</v>
      </c>
      <c r="H47" s="117">
        <v>19</v>
      </c>
      <c r="I47" s="164">
        <v>0.1</v>
      </c>
    </row>
    <row r="48" spans="1:9" x14ac:dyDescent="0.25">
      <c r="A48" s="265"/>
      <c r="B48" s="266"/>
      <c r="C48" s="266"/>
      <c r="D48" s="266"/>
      <c r="E48" s="266"/>
      <c r="F48" s="266"/>
      <c r="G48" s="266"/>
      <c r="H48" s="266"/>
      <c r="I48" s="267"/>
    </row>
    <row r="49" spans="1:9" x14ac:dyDescent="0.25">
      <c r="A49" s="171" t="s">
        <v>518</v>
      </c>
      <c r="B49" s="162">
        <v>33844</v>
      </c>
      <c r="C49" s="163">
        <v>34.299999999999997</v>
      </c>
      <c r="D49" s="162">
        <v>27344</v>
      </c>
      <c r="E49" s="163">
        <v>37</v>
      </c>
      <c r="F49" s="162">
        <v>27996</v>
      </c>
      <c r="G49" s="163">
        <v>37.799999999999997</v>
      </c>
      <c r="H49" s="162">
        <v>8978</v>
      </c>
      <c r="I49" s="163">
        <v>38.299999999999997</v>
      </c>
    </row>
    <row r="50" spans="1:9" x14ac:dyDescent="0.25">
      <c r="A50" s="4" t="s">
        <v>403</v>
      </c>
      <c r="B50" s="117">
        <v>2264</v>
      </c>
      <c r="C50" s="164">
        <v>2.2999999999999998</v>
      </c>
      <c r="D50" s="117">
        <v>1660</v>
      </c>
      <c r="E50" s="164">
        <v>2.2000000000000002</v>
      </c>
      <c r="F50" s="117">
        <v>1771</v>
      </c>
      <c r="G50" s="164">
        <v>2.4</v>
      </c>
      <c r="H50" s="117">
        <v>535</v>
      </c>
      <c r="I50" s="164">
        <v>2.2999999999999998</v>
      </c>
    </row>
    <row r="51" spans="1:9" x14ac:dyDescent="0.25">
      <c r="A51" s="4" t="s">
        <v>404</v>
      </c>
      <c r="B51" s="117">
        <v>5881</v>
      </c>
      <c r="C51" s="164">
        <v>6</v>
      </c>
      <c r="D51" s="117">
        <v>3672</v>
      </c>
      <c r="E51" s="164">
        <v>5</v>
      </c>
      <c r="F51" s="117">
        <v>3648</v>
      </c>
      <c r="G51" s="164">
        <v>4.9000000000000004</v>
      </c>
      <c r="H51" s="117">
        <v>3098</v>
      </c>
      <c r="I51" s="164">
        <v>13.2</v>
      </c>
    </row>
    <row r="52" spans="1:9" x14ac:dyDescent="0.25">
      <c r="A52" s="4" t="s">
        <v>405</v>
      </c>
      <c r="B52" s="117">
        <v>25699</v>
      </c>
      <c r="C52" s="164">
        <v>26.1</v>
      </c>
      <c r="D52" s="117">
        <v>22012</v>
      </c>
      <c r="E52" s="164">
        <v>29.8</v>
      </c>
      <c r="F52" s="117">
        <v>22577</v>
      </c>
      <c r="G52" s="164">
        <v>30.5</v>
      </c>
      <c r="H52" s="117">
        <v>5345</v>
      </c>
      <c r="I52" s="164">
        <v>22.8</v>
      </c>
    </row>
    <row r="53" spans="1:9" x14ac:dyDescent="0.25">
      <c r="A53" s="168" t="s">
        <v>406</v>
      </c>
      <c r="B53" s="169">
        <v>98539</v>
      </c>
      <c r="C53" s="170">
        <v>100</v>
      </c>
      <c r="D53" s="169">
        <v>73833</v>
      </c>
      <c r="E53" s="170">
        <v>100</v>
      </c>
      <c r="F53" s="169">
        <v>74096</v>
      </c>
      <c r="G53" s="170">
        <v>100</v>
      </c>
      <c r="H53" s="169">
        <v>23450</v>
      </c>
      <c r="I53" s="170">
        <v>100</v>
      </c>
    </row>
    <row r="54" spans="1:9" ht="15" customHeight="1" x14ac:dyDescent="0.25">
      <c r="A54" s="219" t="s">
        <v>505</v>
      </c>
      <c r="B54" s="219"/>
      <c r="C54" s="219"/>
      <c r="D54" s="219"/>
      <c r="E54" s="219"/>
      <c r="F54" s="219"/>
      <c r="G54" s="219"/>
      <c r="H54" s="219"/>
      <c r="I54" s="219"/>
    </row>
  </sheetData>
  <mergeCells count="8">
    <mergeCell ref="A54:I54"/>
    <mergeCell ref="B1:I1"/>
    <mergeCell ref="A1:A2"/>
    <mergeCell ref="A11:I11"/>
    <mergeCell ref="A22:I22"/>
    <mergeCell ref="A26:I26"/>
    <mergeCell ref="A38:I38"/>
    <mergeCell ref="A48:I4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88560-B629-4976-81FB-1969EE7E2C60}">
  <sheetPr>
    <tabColor theme="7" tint="0.79998168889431442"/>
  </sheetPr>
  <dimension ref="A1:M47"/>
  <sheetViews>
    <sheetView workbookViewId="0">
      <pane xSplit="1" ySplit="2" topLeftCell="B3" activePane="bottomRight" state="frozen"/>
      <selection activeCell="D25" sqref="D25"/>
      <selection pane="topRight" activeCell="D25" sqref="D25"/>
      <selection pane="bottomLeft" activeCell="D25" sqref="D25"/>
      <selection pane="bottomRight" activeCell="D54" sqref="D54"/>
    </sheetView>
  </sheetViews>
  <sheetFormatPr defaultColWidth="8.85546875" defaultRowHeight="15" x14ac:dyDescent="0.25"/>
  <cols>
    <col min="1" max="1" width="80.5703125" bestFit="1" customWidth="1"/>
    <col min="2" max="4" width="15.5703125" customWidth="1"/>
    <col min="5" max="5" width="16.42578125" customWidth="1"/>
    <col min="6" max="14" width="15.5703125" customWidth="1"/>
  </cols>
  <sheetData>
    <row r="1" spans="1:13" s="200" customFormat="1" ht="79.5" customHeight="1" x14ac:dyDescent="0.25">
      <c r="A1" s="172"/>
      <c r="B1" s="269" t="s">
        <v>407</v>
      </c>
      <c r="C1" s="269"/>
      <c r="D1" s="270" t="s">
        <v>408</v>
      </c>
      <c r="E1" s="270"/>
      <c r="F1" s="271" t="s">
        <v>409</v>
      </c>
      <c r="G1" s="271"/>
      <c r="H1" s="272" t="s">
        <v>410</v>
      </c>
      <c r="I1" s="272"/>
      <c r="J1" s="273" t="s">
        <v>411</v>
      </c>
      <c r="K1" s="273"/>
      <c r="L1" s="268" t="s">
        <v>412</v>
      </c>
      <c r="M1" s="268"/>
    </row>
    <row r="2" spans="1:13" s="201" customFormat="1" ht="29.45" customHeight="1" x14ac:dyDescent="0.25">
      <c r="A2" s="136" t="s">
        <v>9</v>
      </c>
      <c r="B2" s="202" t="s">
        <v>472</v>
      </c>
      <c r="C2" s="203" t="s">
        <v>473</v>
      </c>
      <c r="D2" s="202" t="s">
        <v>472</v>
      </c>
      <c r="E2" s="203" t="s">
        <v>473</v>
      </c>
      <c r="F2" s="202" t="s">
        <v>472</v>
      </c>
      <c r="G2" s="203" t="s">
        <v>473</v>
      </c>
      <c r="H2" s="202" t="s">
        <v>472</v>
      </c>
      <c r="I2" s="203" t="s">
        <v>473</v>
      </c>
      <c r="J2" s="202" t="s">
        <v>472</v>
      </c>
      <c r="K2" s="203" t="s">
        <v>473</v>
      </c>
      <c r="L2" s="202" t="s">
        <v>472</v>
      </c>
      <c r="M2" s="203" t="s">
        <v>473</v>
      </c>
    </row>
    <row r="3" spans="1:13" x14ac:dyDescent="0.25">
      <c r="A3" s="4" t="s">
        <v>413</v>
      </c>
      <c r="B3" s="58">
        <v>15094</v>
      </c>
      <c r="C3" s="58">
        <v>18495</v>
      </c>
      <c r="D3" s="58">
        <v>7485</v>
      </c>
      <c r="E3" s="58">
        <v>8432</v>
      </c>
      <c r="F3" s="58">
        <v>3838</v>
      </c>
      <c r="G3" s="58">
        <v>4396</v>
      </c>
      <c r="H3" s="59">
        <v>163.15372099999999</v>
      </c>
      <c r="I3" s="59">
        <v>173.439628</v>
      </c>
      <c r="J3" s="60">
        <v>0.1111111111111111</v>
      </c>
      <c r="K3" s="60">
        <v>0.10732323232323232</v>
      </c>
      <c r="L3" s="58">
        <v>302</v>
      </c>
      <c r="M3" s="58">
        <v>377</v>
      </c>
    </row>
    <row r="4" spans="1:13" x14ac:dyDescent="0.25">
      <c r="A4" s="4" t="s">
        <v>414</v>
      </c>
      <c r="B4" s="58">
        <v>15236</v>
      </c>
      <c r="C4" s="58">
        <v>17661</v>
      </c>
      <c r="D4" s="58">
        <v>6979</v>
      </c>
      <c r="E4" s="58">
        <v>8118</v>
      </c>
      <c r="F4" s="58">
        <v>4373</v>
      </c>
      <c r="G4" s="58">
        <v>4773</v>
      </c>
      <c r="H4" s="59">
        <v>197.14462599999999</v>
      </c>
      <c r="I4" s="59">
        <v>181.36734799999999</v>
      </c>
      <c r="J4" s="60">
        <v>0.12057877813504823</v>
      </c>
      <c r="K4" s="60">
        <v>0.12248322147651007</v>
      </c>
      <c r="L4" s="58">
        <v>14</v>
      </c>
      <c r="M4" s="58">
        <v>10</v>
      </c>
    </row>
    <row r="5" spans="1:13" x14ac:dyDescent="0.25">
      <c r="A5" s="4" t="s">
        <v>415</v>
      </c>
      <c r="B5" s="58">
        <v>12182</v>
      </c>
      <c r="C5" s="58">
        <v>13635</v>
      </c>
      <c r="D5" s="58">
        <v>6753</v>
      </c>
      <c r="E5" s="58">
        <v>6632</v>
      </c>
      <c r="F5" s="58">
        <v>3005</v>
      </c>
      <c r="G5" s="58">
        <v>3044</v>
      </c>
      <c r="H5" s="59">
        <v>153.57674800000001</v>
      </c>
      <c r="I5" s="59">
        <v>151.85559900000001</v>
      </c>
      <c r="J5" s="60">
        <v>0.13932291666666666</v>
      </c>
      <c r="K5" s="60">
        <v>0.16044776119402984</v>
      </c>
      <c r="L5" s="58">
        <v>48</v>
      </c>
      <c r="M5" s="58">
        <v>31</v>
      </c>
    </row>
    <row r="6" spans="1:13" x14ac:dyDescent="0.25">
      <c r="A6" s="4" t="s">
        <v>416</v>
      </c>
      <c r="B6" s="58">
        <v>12225</v>
      </c>
      <c r="C6" s="58">
        <v>15588</v>
      </c>
      <c r="D6" s="58">
        <v>6331</v>
      </c>
      <c r="E6" s="58">
        <v>8374</v>
      </c>
      <c r="F6" s="58">
        <v>2587</v>
      </c>
      <c r="G6" s="58">
        <v>3651</v>
      </c>
      <c r="H6" s="59">
        <v>158.90313699999999</v>
      </c>
      <c r="I6" s="59">
        <v>143.09607500000001</v>
      </c>
      <c r="J6" s="60">
        <v>9.0355329949238575E-2</v>
      </c>
      <c r="K6" s="60">
        <v>0.12344656172328086</v>
      </c>
      <c r="L6" s="58">
        <v>67</v>
      </c>
      <c r="M6" s="58">
        <v>333</v>
      </c>
    </row>
    <row r="7" spans="1:13" x14ac:dyDescent="0.25">
      <c r="A7" s="4" t="s">
        <v>417</v>
      </c>
      <c r="B7" s="58">
        <v>4299</v>
      </c>
      <c r="C7" s="58">
        <v>4946</v>
      </c>
      <c r="D7" s="58">
        <v>1877</v>
      </c>
      <c r="E7" s="58">
        <v>2370</v>
      </c>
      <c r="F7" s="58">
        <v>1122</v>
      </c>
      <c r="G7" s="58">
        <v>1287</v>
      </c>
      <c r="H7" s="59">
        <v>170.858239</v>
      </c>
      <c r="I7" s="59">
        <v>163.74539799999999</v>
      </c>
      <c r="J7" s="60">
        <v>7.3979591836734693E-2</v>
      </c>
      <c r="K7" s="60">
        <v>7.1759259259259259E-2</v>
      </c>
      <c r="L7" s="58">
        <v>205</v>
      </c>
      <c r="M7" s="58">
        <v>245</v>
      </c>
    </row>
    <row r="8" spans="1:13" x14ac:dyDescent="0.25">
      <c r="A8" s="4" t="s">
        <v>418</v>
      </c>
      <c r="B8" s="58">
        <v>6459</v>
      </c>
      <c r="C8" s="58">
        <v>7011</v>
      </c>
      <c r="D8" s="58">
        <v>3269</v>
      </c>
      <c r="E8" s="58">
        <v>3651</v>
      </c>
      <c r="F8" s="58">
        <v>1362</v>
      </c>
      <c r="G8" s="58">
        <v>1516</v>
      </c>
      <c r="H8" s="59">
        <v>133.49435399999999</v>
      </c>
      <c r="I8" s="59">
        <v>119.089439</v>
      </c>
      <c r="J8" s="60">
        <v>0.10361445783132531</v>
      </c>
      <c r="K8" s="60">
        <v>0.20212765957446807</v>
      </c>
      <c r="L8" s="58">
        <v>796</v>
      </c>
      <c r="M8" s="58">
        <v>1299</v>
      </c>
    </row>
    <row r="9" spans="1:13" x14ac:dyDescent="0.25">
      <c r="A9" s="4" t="s">
        <v>419</v>
      </c>
      <c r="B9" s="58">
        <v>2825</v>
      </c>
      <c r="C9" s="58">
        <v>3097</v>
      </c>
      <c r="D9" s="58">
        <v>1562</v>
      </c>
      <c r="E9" s="58">
        <v>1624</v>
      </c>
      <c r="F9" s="58">
        <v>608</v>
      </c>
      <c r="G9" s="58">
        <v>806</v>
      </c>
      <c r="H9" s="59">
        <v>162.74791099999999</v>
      </c>
      <c r="I9" s="59">
        <v>182.04916900000001</v>
      </c>
      <c r="J9" s="60">
        <v>0.06</v>
      </c>
      <c r="K9" s="60">
        <v>7.5657894736842105E-2</v>
      </c>
      <c r="L9" s="58">
        <v>14</v>
      </c>
      <c r="M9" s="58">
        <v>17</v>
      </c>
    </row>
    <row r="10" spans="1:13" x14ac:dyDescent="0.25">
      <c r="A10" s="4" t="s">
        <v>420</v>
      </c>
      <c r="B10" s="58">
        <v>1902</v>
      </c>
      <c r="C10" s="58">
        <v>1887</v>
      </c>
      <c r="D10" s="58">
        <v>915</v>
      </c>
      <c r="E10" s="58">
        <v>831</v>
      </c>
      <c r="F10" s="58">
        <v>575</v>
      </c>
      <c r="G10" s="58">
        <v>481</v>
      </c>
      <c r="H10" s="59">
        <v>130.318457</v>
      </c>
      <c r="I10" s="59">
        <v>137.37387899999999</v>
      </c>
      <c r="J10" s="60">
        <v>7.9207920792079209E-2</v>
      </c>
      <c r="K10" s="60">
        <v>0.10303030303030303</v>
      </c>
      <c r="L10" s="58">
        <v>12</v>
      </c>
      <c r="M10" s="58">
        <v>3</v>
      </c>
    </row>
    <row r="11" spans="1:13" x14ac:dyDescent="0.25">
      <c r="A11" s="4" t="s">
        <v>421</v>
      </c>
      <c r="B11" s="58">
        <v>2265</v>
      </c>
      <c r="C11" s="58">
        <v>2399</v>
      </c>
      <c r="D11" s="58">
        <v>971</v>
      </c>
      <c r="E11" s="58">
        <v>1227</v>
      </c>
      <c r="F11" s="58">
        <v>743</v>
      </c>
      <c r="G11" s="58">
        <v>694</v>
      </c>
      <c r="H11" s="59">
        <v>209.78305700000001</v>
      </c>
      <c r="I11" s="59">
        <v>153.991929</v>
      </c>
      <c r="J11" s="60">
        <v>9.7902097902097904E-2</v>
      </c>
      <c r="K11" s="60">
        <v>8.1081081081081086E-2</v>
      </c>
      <c r="L11" s="58">
        <v>0</v>
      </c>
      <c r="M11" s="58">
        <v>0</v>
      </c>
    </row>
    <row r="12" spans="1:13" x14ac:dyDescent="0.25">
      <c r="A12" s="4" t="s">
        <v>422</v>
      </c>
      <c r="B12" s="58">
        <v>1677</v>
      </c>
      <c r="C12" s="58">
        <v>1744</v>
      </c>
      <c r="D12" s="58">
        <v>937</v>
      </c>
      <c r="E12" s="58">
        <v>739</v>
      </c>
      <c r="F12" s="58">
        <v>267</v>
      </c>
      <c r="G12" s="58">
        <v>351</v>
      </c>
      <c r="H12" s="59">
        <v>146.960193</v>
      </c>
      <c r="I12" s="59">
        <v>219.80988400000001</v>
      </c>
      <c r="J12" s="60">
        <v>5.9405940594059403E-2</v>
      </c>
      <c r="K12" s="60">
        <v>4.2253521126760563E-2</v>
      </c>
      <c r="L12" s="58">
        <v>0</v>
      </c>
      <c r="M12" s="58">
        <v>0</v>
      </c>
    </row>
    <row r="13" spans="1:13" x14ac:dyDescent="0.25">
      <c r="A13" s="4" t="s">
        <v>423</v>
      </c>
      <c r="B13" s="58">
        <v>5588</v>
      </c>
      <c r="C13" s="58">
        <v>6276</v>
      </c>
      <c r="D13" s="58">
        <v>3121</v>
      </c>
      <c r="E13" s="58">
        <v>3391</v>
      </c>
      <c r="F13" s="58">
        <v>459</v>
      </c>
      <c r="G13" s="58">
        <v>556</v>
      </c>
      <c r="H13" s="59">
        <v>88.774973000000003</v>
      </c>
      <c r="I13" s="59">
        <v>96.955915000000005</v>
      </c>
      <c r="J13" s="60">
        <v>0.13966480446927373</v>
      </c>
      <c r="K13" s="60">
        <v>7.4235807860262015E-2</v>
      </c>
      <c r="L13" s="58">
        <v>32</v>
      </c>
      <c r="M13" s="58">
        <v>55</v>
      </c>
    </row>
    <row r="14" spans="1:13" x14ac:dyDescent="0.25">
      <c r="A14" s="4" t="s">
        <v>424</v>
      </c>
      <c r="B14" s="58">
        <v>10448</v>
      </c>
      <c r="C14" s="58">
        <v>11722</v>
      </c>
      <c r="D14" s="58">
        <v>5310</v>
      </c>
      <c r="E14" s="58">
        <v>6211</v>
      </c>
      <c r="F14" s="58">
        <v>1173</v>
      </c>
      <c r="G14" s="58">
        <v>1169</v>
      </c>
      <c r="H14" s="59">
        <v>78.782798999999997</v>
      </c>
      <c r="I14" s="59">
        <v>76.284749000000005</v>
      </c>
      <c r="J14" s="60">
        <v>0.14233576642335766</v>
      </c>
      <c r="K14" s="60">
        <v>0.10846560846560846</v>
      </c>
      <c r="L14" s="58">
        <v>1</v>
      </c>
      <c r="M14" s="58">
        <v>6</v>
      </c>
    </row>
    <row r="15" spans="1:13" x14ac:dyDescent="0.25">
      <c r="A15" s="4" t="s">
        <v>425</v>
      </c>
      <c r="B15" s="58">
        <v>5104</v>
      </c>
      <c r="C15" s="58">
        <v>5816</v>
      </c>
      <c r="D15" s="58">
        <v>1793</v>
      </c>
      <c r="E15" s="58">
        <v>2101</v>
      </c>
      <c r="F15" s="58">
        <v>865</v>
      </c>
      <c r="G15" s="58">
        <v>1039</v>
      </c>
      <c r="H15" s="59">
        <v>399.91933899999998</v>
      </c>
      <c r="I15" s="59">
        <v>397.12088299999999</v>
      </c>
      <c r="J15" s="60">
        <v>9.7165991902834009E-2</v>
      </c>
      <c r="K15" s="60">
        <v>0.10787172011661808</v>
      </c>
      <c r="L15" s="58">
        <v>29</v>
      </c>
      <c r="M15" s="58">
        <v>19</v>
      </c>
    </row>
    <row r="16" spans="1:13" x14ac:dyDescent="0.25">
      <c r="A16" s="4" t="s">
        <v>426</v>
      </c>
      <c r="B16" s="58">
        <v>3786</v>
      </c>
      <c r="C16" s="58">
        <v>4737</v>
      </c>
      <c r="D16" s="58">
        <v>2306</v>
      </c>
      <c r="E16" s="58">
        <v>2733</v>
      </c>
      <c r="F16" s="58">
        <v>872</v>
      </c>
      <c r="G16" s="58">
        <v>1421</v>
      </c>
      <c r="H16" s="59">
        <v>124.584931</v>
      </c>
      <c r="I16" s="59">
        <v>125.904077</v>
      </c>
      <c r="J16" s="60">
        <v>7.8488372093023256E-2</v>
      </c>
      <c r="K16" s="60">
        <v>6.5298507462686561E-2</v>
      </c>
      <c r="L16" s="58">
        <v>84</v>
      </c>
      <c r="M16" s="58">
        <v>38</v>
      </c>
    </row>
    <row r="17" spans="1:13" x14ac:dyDescent="0.25">
      <c r="A17" s="4" t="s">
        <v>427</v>
      </c>
      <c r="B17" s="58">
        <v>7472</v>
      </c>
      <c r="C17" s="58">
        <v>9337</v>
      </c>
      <c r="D17" s="58">
        <v>4399</v>
      </c>
      <c r="E17" s="58">
        <v>5100</v>
      </c>
      <c r="F17" s="58">
        <v>1587</v>
      </c>
      <c r="G17" s="58">
        <v>1698</v>
      </c>
      <c r="H17" s="59">
        <v>116.576312</v>
      </c>
      <c r="I17" s="59">
        <v>117.448224</v>
      </c>
      <c r="J17" s="60">
        <v>8.067226890756303E-2</v>
      </c>
      <c r="K17" s="60">
        <v>7.904411764705882E-2</v>
      </c>
      <c r="L17" s="58">
        <v>557</v>
      </c>
      <c r="M17" s="58">
        <v>372</v>
      </c>
    </row>
    <row r="18" spans="1:13" x14ac:dyDescent="0.25">
      <c r="A18" s="4" t="s">
        <v>428</v>
      </c>
      <c r="B18" s="58">
        <v>2376</v>
      </c>
      <c r="C18" s="58">
        <v>2245</v>
      </c>
      <c r="D18" s="58">
        <v>976</v>
      </c>
      <c r="E18" s="58">
        <v>1007</v>
      </c>
      <c r="F18" s="58">
        <v>759</v>
      </c>
      <c r="G18" s="58">
        <v>513</v>
      </c>
      <c r="H18" s="59">
        <v>273.92789699999997</v>
      </c>
      <c r="I18" s="59">
        <v>177.13457199999999</v>
      </c>
      <c r="J18" s="60">
        <v>0.1891891891891892</v>
      </c>
      <c r="K18" s="60">
        <v>6.7357512953367879E-2</v>
      </c>
      <c r="L18" s="58">
        <v>29</v>
      </c>
      <c r="M18" s="58">
        <v>23</v>
      </c>
    </row>
    <row r="19" spans="1:13" x14ac:dyDescent="0.25">
      <c r="A19" s="4" t="s">
        <v>429</v>
      </c>
      <c r="B19" s="58">
        <v>2316</v>
      </c>
      <c r="C19" s="58">
        <v>2522</v>
      </c>
      <c r="D19" s="58">
        <v>1522</v>
      </c>
      <c r="E19" s="58">
        <v>1463</v>
      </c>
      <c r="F19" s="58">
        <v>592</v>
      </c>
      <c r="G19" s="58">
        <v>651</v>
      </c>
      <c r="H19" s="59">
        <v>124.906052</v>
      </c>
      <c r="I19" s="59">
        <v>160.801568</v>
      </c>
      <c r="J19" s="60">
        <v>3.3557046979865772E-2</v>
      </c>
      <c r="K19" s="60">
        <v>2.5380710659898477E-2</v>
      </c>
      <c r="L19" s="58">
        <v>12</v>
      </c>
      <c r="M19" s="58">
        <v>70</v>
      </c>
    </row>
    <row r="20" spans="1:13" x14ac:dyDescent="0.25">
      <c r="A20" s="4" t="s">
        <v>430</v>
      </c>
      <c r="B20" s="58">
        <v>875</v>
      </c>
      <c r="C20" s="58">
        <v>1100</v>
      </c>
      <c r="D20" s="58">
        <v>428</v>
      </c>
      <c r="E20" s="58">
        <v>563</v>
      </c>
      <c r="F20" s="58">
        <v>182</v>
      </c>
      <c r="G20" s="58">
        <v>282</v>
      </c>
      <c r="H20" s="59">
        <v>128.48803799999999</v>
      </c>
      <c r="I20" s="59">
        <v>156.14517799999999</v>
      </c>
      <c r="J20" s="60">
        <v>2.8571428571428571E-2</v>
      </c>
      <c r="K20" s="60">
        <v>7.8947368421052627E-2</v>
      </c>
      <c r="L20" s="58">
        <v>8</v>
      </c>
      <c r="M20" s="58">
        <v>25</v>
      </c>
    </row>
    <row r="21" spans="1:13" x14ac:dyDescent="0.25">
      <c r="A21" s="4" t="s">
        <v>431</v>
      </c>
      <c r="B21" s="58">
        <v>2062</v>
      </c>
      <c r="C21" s="58">
        <v>1684</v>
      </c>
      <c r="D21" s="58">
        <v>1113</v>
      </c>
      <c r="E21" s="58">
        <v>941</v>
      </c>
      <c r="F21" s="58">
        <v>411</v>
      </c>
      <c r="G21" s="58">
        <v>340</v>
      </c>
      <c r="H21" s="59">
        <v>120.542079</v>
      </c>
      <c r="I21" s="59">
        <v>117.431611</v>
      </c>
      <c r="J21" s="60">
        <v>4.4247787610619468E-2</v>
      </c>
      <c r="K21" s="60">
        <v>7.6923076923076927E-2</v>
      </c>
      <c r="L21" s="58">
        <v>2</v>
      </c>
      <c r="M21" s="58">
        <v>0</v>
      </c>
    </row>
    <row r="22" spans="1:13" x14ac:dyDescent="0.25">
      <c r="A22" s="4" t="s">
        <v>432</v>
      </c>
      <c r="B22" s="58">
        <v>2309</v>
      </c>
      <c r="C22" s="58">
        <v>3674</v>
      </c>
      <c r="D22" s="58">
        <v>1215</v>
      </c>
      <c r="E22" s="58">
        <v>2184</v>
      </c>
      <c r="F22" s="58">
        <v>366</v>
      </c>
      <c r="G22" s="58">
        <v>730</v>
      </c>
      <c r="H22" s="59">
        <v>132.48830899999999</v>
      </c>
      <c r="I22" s="59">
        <v>110.03160800000001</v>
      </c>
      <c r="J22" s="60">
        <v>5.3571428571428568E-2</v>
      </c>
      <c r="K22" s="60">
        <v>9.1603053435114504E-2</v>
      </c>
      <c r="L22" s="58">
        <v>0</v>
      </c>
      <c r="M22" s="58">
        <v>0</v>
      </c>
    </row>
    <row r="23" spans="1:13" x14ac:dyDescent="0.25">
      <c r="A23" s="4" t="s">
        <v>433</v>
      </c>
      <c r="B23" s="58">
        <v>2494</v>
      </c>
      <c r="C23" s="58">
        <v>3911</v>
      </c>
      <c r="D23" s="58">
        <v>1269</v>
      </c>
      <c r="E23" s="58">
        <v>2174</v>
      </c>
      <c r="F23" s="58">
        <v>275</v>
      </c>
      <c r="G23" s="58">
        <v>973</v>
      </c>
      <c r="H23" s="59">
        <v>215.340048</v>
      </c>
      <c r="I23" s="59">
        <v>234.44117600000001</v>
      </c>
      <c r="J23" s="60">
        <v>9.3023255813953487E-2</v>
      </c>
      <c r="K23" s="60">
        <v>8.5858585858585856E-2</v>
      </c>
      <c r="L23" s="58">
        <v>25</v>
      </c>
      <c r="M23" s="58">
        <v>32</v>
      </c>
    </row>
    <row r="24" spans="1:13" x14ac:dyDescent="0.25">
      <c r="A24" s="4" t="s">
        <v>434</v>
      </c>
      <c r="B24" s="58">
        <v>1466</v>
      </c>
      <c r="C24" s="58">
        <v>1457</v>
      </c>
      <c r="D24" s="58">
        <v>750</v>
      </c>
      <c r="E24" s="58">
        <v>783</v>
      </c>
      <c r="F24" s="58">
        <v>625</v>
      </c>
      <c r="G24" s="58">
        <v>743</v>
      </c>
      <c r="H24" s="59">
        <v>137.16301200000001</v>
      </c>
      <c r="I24" s="59">
        <v>146.91629599999999</v>
      </c>
      <c r="J24" s="60">
        <v>0.10687022900763359</v>
      </c>
      <c r="K24" s="60">
        <v>3.4013605442176874E-2</v>
      </c>
      <c r="L24" s="58">
        <v>11</v>
      </c>
      <c r="M24" s="58">
        <v>15</v>
      </c>
    </row>
    <row r="25" spans="1:13" x14ac:dyDescent="0.25">
      <c r="A25" s="4" t="s">
        <v>435</v>
      </c>
      <c r="B25" s="58">
        <v>2030</v>
      </c>
      <c r="C25" s="58">
        <v>2779</v>
      </c>
      <c r="D25" s="58">
        <v>1224</v>
      </c>
      <c r="E25" s="58">
        <v>1581</v>
      </c>
      <c r="F25" s="58">
        <v>348</v>
      </c>
      <c r="G25" s="58">
        <v>569</v>
      </c>
      <c r="H25" s="59">
        <v>145.18316300000001</v>
      </c>
      <c r="I25" s="59">
        <v>149.49890099999999</v>
      </c>
      <c r="J25" s="60">
        <v>0.1</v>
      </c>
      <c r="K25" s="60">
        <v>9.3525179856115109E-2</v>
      </c>
      <c r="L25" s="58">
        <v>58</v>
      </c>
      <c r="M25" s="58">
        <v>27</v>
      </c>
    </row>
    <row r="26" spans="1:13" x14ac:dyDescent="0.25">
      <c r="A26" s="4" t="s">
        <v>436</v>
      </c>
      <c r="B26" s="58">
        <v>710</v>
      </c>
      <c r="C26" s="58">
        <v>631</v>
      </c>
      <c r="D26" s="58">
        <v>366</v>
      </c>
      <c r="E26" s="58">
        <v>310</v>
      </c>
      <c r="F26" s="58">
        <v>221</v>
      </c>
      <c r="G26" s="58">
        <v>211</v>
      </c>
      <c r="H26" s="59">
        <v>200.70140799999999</v>
      </c>
      <c r="I26" s="59">
        <v>222.09119999999999</v>
      </c>
      <c r="J26" s="60">
        <v>4.8192771084337352E-2</v>
      </c>
      <c r="K26" s="60">
        <v>7.2916666666666671E-2</v>
      </c>
      <c r="L26" s="58">
        <v>2</v>
      </c>
      <c r="M26" s="58">
        <v>0</v>
      </c>
    </row>
    <row r="27" spans="1:13" x14ac:dyDescent="0.25">
      <c r="A27" s="4" t="s">
        <v>437</v>
      </c>
      <c r="B27" s="58">
        <v>3056</v>
      </c>
      <c r="C27" s="58">
        <v>3484</v>
      </c>
      <c r="D27" s="58">
        <v>1686</v>
      </c>
      <c r="E27" s="58">
        <v>1637</v>
      </c>
      <c r="F27" s="58">
        <v>839</v>
      </c>
      <c r="G27" s="58">
        <v>1066</v>
      </c>
      <c r="H27" s="59">
        <v>101.95765299999999</v>
      </c>
      <c r="I27" s="59">
        <v>117.363823</v>
      </c>
      <c r="J27" s="60">
        <v>0.11196911196911197</v>
      </c>
      <c r="K27" s="60">
        <v>5.9479553903345722E-2</v>
      </c>
      <c r="L27" s="58">
        <v>6</v>
      </c>
      <c r="M27" s="58">
        <v>12</v>
      </c>
    </row>
    <row r="28" spans="1:13" x14ac:dyDescent="0.25">
      <c r="A28" s="4" t="s">
        <v>438</v>
      </c>
      <c r="B28" s="58">
        <v>611</v>
      </c>
      <c r="C28" s="58">
        <v>734</v>
      </c>
      <c r="D28" s="58">
        <v>334</v>
      </c>
      <c r="E28" s="58">
        <v>444</v>
      </c>
      <c r="F28" s="58">
        <v>117</v>
      </c>
      <c r="G28" s="58">
        <v>93</v>
      </c>
      <c r="H28" s="59">
        <v>125.988176</v>
      </c>
      <c r="I28" s="59">
        <v>174.31527800000001</v>
      </c>
      <c r="J28" s="60">
        <v>0.2391304347826087</v>
      </c>
      <c r="K28" s="60">
        <v>0.21212121212121213</v>
      </c>
      <c r="L28" s="58">
        <v>0</v>
      </c>
      <c r="M28" s="58">
        <v>38</v>
      </c>
    </row>
    <row r="29" spans="1:13" x14ac:dyDescent="0.25">
      <c r="A29" s="4" t="s">
        <v>439</v>
      </c>
      <c r="B29" s="58">
        <v>641</v>
      </c>
      <c r="C29" s="58">
        <v>802</v>
      </c>
      <c r="D29" s="58">
        <v>483</v>
      </c>
      <c r="E29" s="58">
        <v>480</v>
      </c>
      <c r="F29" s="58">
        <v>230</v>
      </c>
      <c r="G29" s="58">
        <v>414</v>
      </c>
      <c r="H29" s="59">
        <v>95.653169000000005</v>
      </c>
      <c r="I29" s="59">
        <v>143.66573399999999</v>
      </c>
      <c r="J29" s="60">
        <v>9.6774193548387094E-2</v>
      </c>
      <c r="K29" s="60">
        <v>5.128205128205128E-2</v>
      </c>
      <c r="L29" s="58">
        <v>0</v>
      </c>
      <c r="M29" s="58">
        <v>0</v>
      </c>
    </row>
    <row r="30" spans="1:13" x14ac:dyDescent="0.25">
      <c r="A30" s="4" t="s">
        <v>440</v>
      </c>
      <c r="B30" s="58">
        <v>815</v>
      </c>
      <c r="C30" s="58">
        <v>1272</v>
      </c>
      <c r="D30" s="58">
        <v>606</v>
      </c>
      <c r="E30" s="58">
        <v>841</v>
      </c>
      <c r="F30" s="58">
        <v>224</v>
      </c>
      <c r="G30" s="58">
        <v>348</v>
      </c>
      <c r="H30" s="59">
        <v>65.210948000000002</v>
      </c>
      <c r="I30" s="59">
        <v>83.353144</v>
      </c>
      <c r="J30" s="60">
        <v>0.10526315789473684</v>
      </c>
      <c r="K30" s="60">
        <v>5.1470588235294115E-2</v>
      </c>
      <c r="L30" s="58">
        <v>5</v>
      </c>
      <c r="M30" s="58">
        <v>0</v>
      </c>
    </row>
    <row r="31" spans="1:13" x14ac:dyDescent="0.25">
      <c r="A31" s="4" t="s">
        <v>441</v>
      </c>
      <c r="B31" s="58">
        <v>424</v>
      </c>
      <c r="C31" s="58">
        <v>404</v>
      </c>
      <c r="D31" s="58">
        <v>304</v>
      </c>
      <c r="E31" s="58">
        <v>257</v>
      </c>
      <c r="F31" s="58">
        <v>195</v>
      </c>
      <c r="G31" s="58">
        <v>67</v>
      </c>
      <c r="H31" s="59">
        <v>60.498584000000001</v>
      </c>
      <c r="I31" s="59">
        <v>86.756344999999996</v>
      </c>
      <c r="J31" s="60">
        <v>6.4935064935064929E-2</v>
      </c>
      <c r="K31" s="60">
        <v>6.0606060606060608E-2</v>
      </c>
      <c r="L31" s="58">
        <v>0</v>
      </c>
      <c r="M31" s="58">
        <v>0</v>
      </c>
    </row>
    <row r="32" spans="1:13" x14ac:dyDescent="0.25">
      <c r="A32" s="4" t="s">
        <v>442</v>
      </c>
      <c r="B32" s="58">
        <v>232</v>
      </c>
      <c r="C32" s="58">
        <v>174</v>
      </c>
      <c r="D32" s="58">
        <v>135</v>
      </c>
      <c r="E32" s="58">
        <v>113</v>
      </c>
      <c r="F32" s="58">
        <v>49</v>
      </c>
      <c r="G32" s="58">
        <v>63</v>
      </c>
      <c r="H32" s="59">
        <v>76.202703</v>
      </c>
      <c r="I32" s="59">
        <v>125.70348799999999</v>
      </c>
      <c r="J32" s="60">
        <v>0.11764705882352941</v>
      </c>
      <c r="K32" s="60">
        <v>0</v>
      </c>
      <c r="L32" s="58">
        <v>4</v>
      </c>
      <c r="M32" s="58">
        <v>0</v>
      </c>
    </row>
    <row r="33" spans="1:13" x14ac:dyDescent="0.25">
      <c r="A33" s="4" t="s">
        <v>443</v>
      </c>
      <c r="B33" s="58">
        <v>1097</v>
      </c>
      <c r="C33" s="58">
        <v>1339</v>
      </c>
      <c r="D33" s="58">
        <v>514</v>
      </c>
      <c r="E33" s="58">
        <v>581</v>
      </c>
      <c r="F33" s="58">
        <v>164</v>
      </c>
      <c r="G33" s="58">
        <v>184</v>
      </c>
      <c r="H33" s="59">
        <v>140.99444399999999</v>
      </c>
      <c r="I33" s="59">
        <v>171.043215</v>
      </c>
      <c r="J33" s="60">
        <v>3.7037037037037035E-2</v>
      </c>
      <c r="K33" s="60">
        <v>0.11864406779661017</v>
      </c>
      <c r="L33" s="58">
        <v>23</v>
      </c>
      <c r="M33" s="58">
        <v>57</v>
      </c>
    </row>
    <row r="34" spans="1:13" x14ac:dyDescent="0.25">
      <c r="A34" s="4" t="s">
        <v>444</v>
      </c>
      <c r="B34" s="58">
        <v>83564</v>
      </c>
      <c r="C34" s="58">
        <v>95514</v>
      </c>
      <c r="D34" s="61">
        <v>42335</v>
      </c>
      <c r="E34" s="61">
        <v>46289</v>
      </c>
      <c r="F34" s="58">
        <v>12355</v>
      </c>
      <c r="G34" s="58">
        <v>16927</v>
      </c>
      <c r="H34" s="59">
        <v>176.01275799999999</v>
      </c>
      <c r="I34" s="59">
        <v>182.46546000000001</v>
      </c>
      <c r="J34" s="60">
        <v>5.0632911392405063E-2</v>
      </c>
      <c r="K34" s="60">
        <v>7.0084666039510815E-2</v>
      </c>
      <c r="L34" s="58">
        <v>4478</v>
      </c>
      <c r="M34" s="58">
        <v>3906</v>
      </c>
    </row>
    <row r="35" spans="1:13" x14ac:dyDescent="0.25">
      <c r="A35" s="4" t="s">
        <v>445</v>
      </c>
      <c r="B35" s="58">
        <v>27233</v>
      </c>
      <c r="C35" s="58">
        <v>28363</v>
      </c>
      <c r="D35" s="58">
        <v>14838</v>
      </c>
      <c r="E35" s="58">
        <v>14369</v>
      </c>
      <c r="F35" s="58">
        <v>6224</v>
      </c>
      <c r="G35" s="58">
        <v>4490</v>
      </c>
      <c r="H35" s="59">
        <v>114.875663</v>
      </c>
      <c r="I35" s="59">
        <v>142.309695</v>
      </c>
      <c r="J35" s="60">
        <v>0.12779329608938547</v>
      </c>
      <c r="K35" s="60">
        <v>9.6645367412140581E-2</v>
      </c>
      <c r="L35" s="58">
        <v>1565</v>
      </c>
      <c r="M35" s="58">
        <v>1995</v>
      </c>
    </row>
    <row r="36" spans="1:13" x14ac:dyDescent="0.25">
      <c r="A36" s="4" t="s">
        <v>446</v>
      </c>
      <c r="B36" s="58">
        <v>21736</v>
      </c>
      <c r="C36" s="58">
        <v>30370</v>
      </c>
      <c r="D36" s="58">
        <v>14919</v>
      </c>
      <c r="E36" s="58">
        <v>20983</v>
      </c>
      <c r="F36" s="58">
        <v>3955</v>
      </c>
      <c r="G36" s="58">
        <v>3741</v>
      </c>
      <c r="H36" s="59">
        <v>100.853348</v>
      </c>
      <c r="I36" s="59">
        <v>93.993331999999995</v>
      </c>
      <c r="J36" s="60">
        <v>8.8576158940397345E-2</v>
      </c>
      <c r="K36" s="60">
        <v>0.10954773869346733</v>
      </c>
      <c r="L36" s="58">
        <v>1514</v>
      </c>
      <c r="M36" s="58">
        <v>1630</v>
      </c>
    </row>
    <row r="37" spans="1:13" x14ac:dyDescent="0.25">
      <c r="A37" s="4" t="s">
        <v>447</v>
      </c>
      <c r="B37" s="58">
        <v>3737</v>
      </c>
      <c r="C37" s="58">
        <v>4040</v>
      </c>
      <c r="D37" s="58">
        <v>1992</v>
      </c>
      <c r="E37" s="58">
        <v>2120</v>
      </c>
      <c r="F37" s="58">
        <v>1119</v>
      </c>
      <c r="G37" s="58">
        <v>1154</v>
      </c>
      <c r="H37" s="59">
        <v>117.535586</v>
      </c>
      <c r="I37" s="59">
        <v>123.183038</v>
      </c>
      <c r="J37" s="60">
        <v>0.11155378486055777</v>
      </c>
      <c r="K37" s="60">
        <v>9.7560975609756101E-2</v>
      </c>
      <c r="L37" s="58">
        <v>48</v>
      </c>
      <c r="M37" s="58">
        <v>148</v>
      </c>
    </row>
    <row r="38" spans="1:13" x14ac:dyDescent="0.25">
      <c r="A38" s="4" t="s">
        <v>448</v>
      </c>
      <c r="B38" s="58">
        <v>8189</v>
      </c>
      <c r="C38" s="58">
        <v>9879</v>
      </c>
      <c r="D38" s="58">
        <v>4873</v>
      </c>
      <c r="E38" s="58">
        <v>5486</v>
      </c>
      <c r="F38" s="58">
        <v>2232</v>
      </c>
      <c r="G38" s="58">
        <v>2043</v>
      </c>
      <c r="H38" s="59">
        <v>115.626887</v>
      </c>
      <c r="I38" s="59">
        <v>106.645252</v>
      </c>
      <c r="J38" s="60">
        <v>0.10967741935483871</v>
      </c>
      <c r="K38" s="60">
        <v>0.14790996784565916</v>
      </c>
      <c r="L38" s="58">
        <v>39</v>
      </c>
      <c r="M38" s="58">
        <v>57</v>
      </c>
    </row>
    <row r="39" spans="1:13" x14ac:dyDescent="0.25">
      <c r="A39" s="4" t="s">
        <v>449</v>
      </c>
      <c r="B39" s="58">
        <v>5067</v>
      </c>
      <c r="C39" s="58">
        <v>7468</v>
      </c>
      <c r="D39" s="58">
        <v>2605</v>
      </c>
      <c r="E39" s="58">
        <v>4153</v>
      </c>
      <c r="F39" s="58">
        <v>767</v>
      </c>
      <c r="G39" s="58">
        <v>721</v>
      </c>
      <c r="H39" s="59">
        <v>163.54410899999999</v>
      </c>
      <c r="I39" s="59">
        <v>131.40999199999999</v>
      </c>
      <c r="J39" s="60">
        <v>4.5454545454545456E-2</v>
      </c>
      <c r="K39" s="60">
        <v>7.1111111111111111E-2</v>
      </c>
      <c r="L39" s="58">
        <v>59</v>
      </c>
      <c r="M39" s="58">
        <v>151</v>
      </c>
    </row>
    <row r="40" spans="1:13" x14ac:dyDescent="0.25">
      <c r="A40" s="4" t="s">
        <v>450</v>
      </c>
      <c r="B40" s="58">
        <v>1008</v>
      </c>
      <c r="C40" s="58">
        <v>1371</v>
      </c>
      <c r="D40" s="58">
        <v>492</v>
      </c>
      <c r="E40" s="58">
        <v>677</v>
      </c>
      <c r="F40" s="58">
        <v>182</v>
      </c>
      <c r="G40" s="58">
        <v>177</v>
      </c>
      <c r="H40" s="59">
        <v>147.820956</v>
      </c>
      <c r="I40" s="59">
        <v>141.18571399999999</v>
      </c>
      <c r="J40" s="60">
        <v>6.8965517241379309E-2</v>
      </c>
      <c r="K40" s="60">
        <v>0.15789473684210525</v>
      </c>
      <c r="L40" s="58">
        <v>16</v>
      </c>
      <c r="M40" s="58">
        <v>18</v>
      </c>
    </row>
    <row r="41" spans="1:13" x14ac:dyDescent="0.25">
      <c r="A41" s="4" t="s">
        <v>451</v>
      </c>
      <c r="B41" s="58">
        <v>10878</v>
      </c>
      <c r="C41" s="58">
        <v>11824</v>
      </c>
      <c r="D41" s="58">
        <v>7631</v>
      </c>
      <c r="E41" s="58">
        <v>6951</v>
      </c>
      <c r="F41" s="58">
        <v>2804</v>
      </c>
      <c r="G41" s="58">
        <v>3309</v>
      </c>
      <c r="H41" s="59">
        <v>91.618557999999993</v>
      </c>
      <c r="I41" s="59">
        <v>106.672307</v>
      </c>
      <c r="J41" s="60">
        <v>0.10694183864915573</v>
      </c>
      <c r="K41" s="60">
        <v>7.8324225865209471E-2</v>
      </c>
      <c r="L41" s="58">
        <v>391</v>
      </c>
      <c r="M41" s="58">
        <v>582</v>
      </c>
    </row>
    <row r="42" spans="1:13" x14ac:dyDescent="0.25">
      <c r="A42" s="4" t="s">
        <v>452</v>
      </c>
      <c r="B42" s="58">
        <v>8678</v>
      </c>
      <c r="C42" s="58">
        <v>10486</v>
      </c>
      <c r="D42" s="58">
        <v>5625</v>
      </c>
      <c r="E42" s="58">
        <v>6472</v>
      </c>
      <c r="F42" s="58">
        <v>2871</v>
      </c>
      <c r="G42" s="58">
        <v>3725</v>
      </c>
      <c r="H42" s="59">
        <v>137.31732500000001</v>
      </c>
      <c r="I42" s="59">
        <v>126.575559</v>
      </c>
      <c r="J42" s="60">
        <v>7.1294559099437146E-2</v>
      </c>
      <c r="K42" s="60">
        <v>6.9565217391304349E-2</v>
      </c>
      <c r="L42" s="58">
        <v>324</v>
      </c>
      <c r="M42" s="58">
        <v>78</v>
      </c>
    </row>
    <row r="43" spans="1:13" x14ac:dyDescent="0.25">
      <c r="A43" s="4" t="s">
        <v>453</v>
      </c>
      <c r="B43" s="58">
        <v>3058</v>
      </c>
      <c r="C43" s="58">
        <v>3060</v>
      </c>
      <c r="D43" s="58">
        <v>1807</v>
      </c>
      <c r="E43" s="58">
        <v>1489</v>
      </c>
      <c r="F43" s="58">
        <v>727</v>
      </c>
      <c r="G43" s="58">
        <v>763</v>
      </c>
      <c r="H43" s="59">
        <v>139.338683</v>
      </c>
      <c r="I43" s="59">
        <v>181.82971599999999</v>
      </c>
      <c r="J43" s="60">
        <v>5.2631578947368418E-2</v>
      </c>
      <c r="K43" s="60">
        <v>5.536332179930796E-2</v>
      </c>
      <c r="L43" s="58">
        <v>113</v>
      </c>
      <c r="M43" s="58">
        <v>46</v>
      </c>
    </row>
    <row r="44" spans="1:13" x14ac:dyDescent="0.25">
      <c r="A44" s="4" t="s">
        <v>454</v>
      </c>
      <c r="B44" s="58">
        <v>1002</v>
      </c>
      <c r="C44" s="58">
        <v>1127</v>
      </c>
      <c r="D44" s="58">
        <v>530</v>
      </c>
      <c r="E44" s="58">
        <v>563</v>
      </c>
      <c r="F44" s="58">
        <v>167</v>
      </c>
      <c r="G44" s="58">
        <v>234</v>
      </c>
      <c r="H44" s="59">
        <v>59.550632999999998</v>
      </c>
      <c r="I44" s="59">
        <v>53.483567999999998</v>
      </c>
      <c r="J44" s="60">
        <v>0.20512820512820512</v>
      </c>
      <c r="K44" s="60">
        <v>0.10869565217391304</v>
      </c>
      <c r="L44" s="58">
        <v>48</v>
      </c>
      <c r="M44" s="58">
        <v>11</v>
      </c>
    </row>
    <row r="45" spans="1:13" x14ac:dyDescent="0.25">
      <c r="A45" s="4" t="s">
        <v>455</v>
      </c>
      <c r="B45" s="58">
        <v>1940</v>
      </c>
      <c r="C45" s="58">
        <v>1930</v>
      </c>
      <c r="D45" s="58">
        <v>1286</v>
      </c>
      <c r="E45" s="58">
        <v>1214</v>
      </c>
      <c r="F45" s="58">
        <v>836</v>
      </c>
      <c r="G45" s="58">
        <v>889</v>
      </c>
      <c r="H45" s="59">
        <v>193.103127</v>
      </c>
      <c r="I45" s="59">
        <v>183.35105200000001</v>
      </c>
      <c r="J45" s="60">
        <v>6.7510548523206745E-2</v>
      </c>
      <c r="K45" s="60">
        <v>8.1395348837209308E-2</v>
      </c>
      <c r="L45" s="58">
        <v>2</v>
      </c>
      <c r="M45" s="58">
        <v>2</v>
      </c>
    </row>
    <row r="46" spans="1:13" x14ac:dyDescent="0.25">
      <c r="A46" s="4" t="s">
        <v>456</v>
      </c>
      <c r="B46" s="58">
        <v>2543</v>
      </c>
      <c r="C46" s="58">
        <v>3134</v>
      </c>
      <c r="D46" s="58">
        <v>1467</v>
      </c>
      <c r="E46" s="58">
        <v>1789</v>
      </c>
      <c r="F46" s="58">
        <v>742</v>
      </c>
      <c r="G46" s="58">
        <v>796</v>
      </c>
      <c r="H46" s="59">
        <v>110.176253</v>
      </c>
      <c r="I46" s="59">
        <v>140.50994299999999</v>
      </c>
      <c r="J46" s="60">
        <v>2.197802197802198E-2</v>
      </c>
      <c r="K46" s="60">
        <v>6.280193236714976E-2</v>
      </c>
      <c r="L46" s="58">
        <v>5</v>
      </c>
      <c r="M46" s="58">
        <v>31</v>
      </c>
    </row>
    <row r="47" spans="1:13" x14ac:dyDescent="0.25">
      <c r="A47" s="4" t="s">
        <v>516</v>
      </c>
      <c r="B47" s="4"/>
      <c r="C47" s="4"/>
      <c r="D47" s="4"/>
      <c r="E47" s="4"/>
      <c r="F47" s="4"/>
      <c r="G47" s="4"/>
    </row>
  </sheetData>
  <sheetProtection algorithmName="SHA-512" hashValue="YevqtFgubO81kM0mya3vy4JCONV4PDq2a9M92GXgDCB2ciTw+g1Red3gwSmdtpxypPdgJHODu6sJrYCrsVb4FA==" saltValue="ySnRc1GcV7PpxJHq7SnL8g==" spinCount="100000" sheet="1" objects="1" scenarios="1" sort="0"/>
  <mergeCells count="6">
    <mergeCell ref="L1:M1"/>
    <mergeCell ref="B1:C1"/>
    <mergeCell ref="D1:E1"/>
    <mergeCell ref="F1:G1"/>
    <mergeCell ref="H1:I1"/>
    <mergeCell ref="J1:K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9BA97-5A58-4BD2-B652-C9181DAA48F8}">
  <sheetPr>
    <pageSetUpPr fitToPage="1"/>
  </sheetPr>
  <dimension ref="A1:J83"/>
  <sheetViews>
    <sheetView topLeftCell="A6" workbookViewId="0">
      <selection activeCell="B18" sqref="B18:H19"/>
    </sheetView>
  </sheetViews>
  <sheetFormatPr defaultRowHeight="15" x14ac:dyDescent="0.25"/>
  <cols>
    <col min="1" max="1" width="4.5703125" customWidth="1"/>
    <col min="2" max="2" width="14.42578125" customWidth="1"/>
    <col min="3" max="3" width="17.85546875" customWidth="1"/>
    <col min="4" max="4" width="20" customWidth="1"/>
    <col min="5" max="7" width="17.85546875" customWidth="1"/>
    <col min="8" max="8" width="14.5703125" customWidth="1"/>
    <col min="9" max="9" width="13.42578125" customWidth="1"/>
  </cols>
  <sheetData>
    <row r="1" spans="1:10" ht="53.25" customHeight="1" x14ac:dyDescent="0.25">
      <c r="A1" s="173"/>
      <c r="B1" s="174" t="s">
        <v>83</v>
      </c>
      <c r="C1" s="175" t="s">
        <v>84</v>
      </c>
      <c r="D1" s="176" t="s">
        <v>37</v>
      </c>
      <c r="E1" s="175" t="s">
        <v>85</v>
      </c>
      <c r="F1" s="177" t="s">
        <v>17</v>
      </c>
      <c r="G1" s="177" t="s">
        <v>75</v>
      </c>
      <c r="H1" s="177" t="s">
        <v>86</v>
      </c>
    </row>
    <row r="2" spans="1:10" ht="15" customHeight="1" x14ac:dyDescent="0.25">
      <c r="A2" s="205" t="s">
        <v>87</v>
      </c>
      <c r="B2" s="178" t="s">
        <v>88</v>
      </c>
      <c r="C2" s="179">
        <v>271250000</v>
      </c>
      <c r="D2" s="179">
        <v>269577431.84999996</v>
      </c>
      <c r="E2" s="179">
        <f t="shared" ref="E2:E16" si="0">(C2-D2)</f>
        <v>1672568.1500000358</v>
      </c>
      <c r="F2" s="179">
        <v>229022696.10999998</v>
      </c>
      <c r="G2" s="179">
        <f>SUM(C2-F2)</f>
        <v>42227303.890000015</v>
      </c>
      <c r="H2" s="180">
        <f>SUM(E2/C2)</f>
        <v>6.1661498617512842E-3</v>
      </c>
    </row>
    <row r="3" spans="1:10" x14ac:dyDescent="0.25">
      <c r="A3" s="205"/>
      <c r="B3" s="178" t="s">
        <v>89</v>
      </c>
      <c r="C3" s="179">
        <v>168160156.58000001</v>
      </c>
      <c r="D3" s="179">
        <v>163396008.12</v>
      </c>
      <c r="E3" s="179">
        <f t="shared" si="0"/>
        <v>4764148.4600000083</v>
      </c>
      <c r="F3" s="179">
        <v>138618797.81000003</v>
      </c>
      <c r="G3" s="179">
        <f t="shared" ref="G3:G17" si="1">SUM(C3-F3)</f>
        <v>29541358.769999981</v>
      </c>
      <c r="H3" s="180">
        <f t="shared" ref="H3:H17" si="2">SUM(E3/C3)</f>
        <v>2.8331018220320973E-2</v>
      </c>
    </row>
    <row r="4" spans="1:10" x14ac:dyDescent="0.25">
      <c r="A4" s="205"/>
      <c r="B4" s="178" t="s">
        <v>90</v>
      </c>
      <c r="C4" s="179">
        <v>178589843.41999999</v>
      </c>
      <c r="D4" s="179">
        <v>178535922.08999997</v>
      </c>
      <c r="E4" s="179">
        <f t="shared" si="0"/>
        <v>53921.330000013113</v>
      </c>
      <c r="F4" s="179">
        <v>153454418.12000003</v>
      </c>
      <c r="G4" s="179">
        <f t="shared" si="1"/>
        <v>25135425.299999952</v>
      </c>
      <c r="H4" s="180">
        <f t="shared" si="2"/>
        <v>3.0192831220084127E-4</v>
      </c>
      <c r="I4" s="1"/>
    </row>
    <row r="5" spans="1:10" x14ac:dyDescent="0.25">
      <c r="A5" s="205"/>
      <c r="B5" s="178" t="s">
        <v>91</v>
      </c>
      <c r="C5" s="179">
        <f>SUM(C2:C4)</f>
        <v>618000000</v>
      </c>
      <c r="D5" s="179">
        <f t="shared" ref="D5:F5" si="3">SUM(D2:D4)</f>
        <v>611509362.05999994</v>
      </c>
      <c r="E5" s="179">
        <f>(C5-D5)</f>
        <v>6490637.9400000572</v>
      </c>
      <c r="F5" s="179">
        <f t="shared" si="3"/>
        <v>521095912.04000008</v>
      </c>
      <c r="G5" s="179">
        <f t="shared" si="1"/>
        <v>96904087.959999919</v>
      </c>
      <c r="H5" s="180">
        <f t="shared" si="2"/>
        <v>1.0502650388349606E-2</v>
      </c>
    </row>
    <row r="6" spans="1:10" ht="15" customHeight="1" x14ac:dyDescent="0.25">
      <c r="A6" s="205" t="s">
        <v>92</v>
      </c>
      <c r="B6" s="178" t="s">
        <v>88</v>
      </c>
      <c r="C6" s="179">
        <v>121301532</v>
      </c>
      <c r="D6" s="179">
        <v>118052341.56999999</v>
      </c>
      <c r="E6" s="179">
        <f t="shared" si="0"/>
        <v>3249190.4300000072</v>
      </c>
      <c r="F6" s="179">
        <v>87426112.750000015</v>
      </c>
      <c r="G6" s="179">
        <f t="shared" si="1"/>
        <v>33875419.249999985</v>
      </c>
      <c r="H6" s="180">
        <f t="shared" si="2"/>
        <v>2.6786062603067595E-2</v>
      </c>
    </row>
    <row r="7" spans="1:10" x14ac:dyDescent="0.25">
      <c r="A7" s="205"/>
      <c r="B7" s="178" t="s">
        <v>89</v>
      </c>
      <c r="C7" s="179">
        <v>81395726.209999993</v>
      </c>
      <c r="D7" s="179">
        <v>78636931.679999992</v>
      </c>
      <c r="E7" s="179">
        <f t="shared" si="0"/>
        <v>2758794.5300000012</v>
      </c>
      <c r="F7" s="179">
        <v>59062068.729999997</v>
      </c>
      <c r="G7" s="179">
        <f t="shared" si="1"/>
        <v>22333657.479999997</v>
      </c>
      <c r="H7" s="180">
        <f t="shared" si="2"/>
        <v>3.3893604227847846E-2</v>
      </c>
      <c r="I7" s="14"/>
    </row>
    <row r="8" spans="1:10" x14ac:dyDescent="0.25">
      <c r="A8" s="205"/>
      <c r="B8" s="181" t="s">
        <v>90</v>
      </c>
      <c r="C8" s="182">
        <v>82302739.790000007</v>
      </c>
      <c r="D8" s="182">
        <v>81866152.109999999</v>
      </c>
      <c r="E8" s="182">
        <f t="shared" si="0"/>
        <v>436587.68000000715</v>
      </c>
      <c r="F8" s="182">
        <v>59527065.969999984</v>
      </c>
      <c r="G8" s="179">
        <f t="shared" si="1"/>
        <v>22775673.820000023</v>
      </c>
      <c r="H8" s="180">
        <f t="shared" si="2"/>
        <v>5.3046554843008235E-3</v>
      </c>
      <c r="I8" s="15"/>
    </row>
    <row r="9" spans="1:10" x14ac:dyDescent="0.25">
      <c r="A9" s="205"/>
      <c r="B9" s="178" t="s">
        <v>91</v>
      </c>
      <c r="C9" s="179">
        <f>SUM(C6:C8)</f>
        <v>284999998</v>
      </c>
      <c r="D9" s="179">
        <f t="shared" ref="D9:F9" si="4">SUM(D6:D8)</f>
        <v>278555425.36000001</v>
      </c>
      <c r="E9" s="179">
        <f>(C9-D9)</f>
        <v>6444572.6399999857</v>
      </c>
      <c r="F9" s="179">
        <f t="shared" si="4"/>
        <v>206015247.44999999</v>
      </c>
      <c r="G9" s="179">
        <f t="shared" si="1"/>
        <v>78984750.550000012</v>
      </c>
      <c r="H9" s="180">
        <f t="shared" si="2"/>
        <v>2.2612535737631778E-2</v>
      </c>
      <c r="I9" s="16"/>
    </row>
    <row r="10" spans="1:10" ht="15" customHeight="1" x14ac:dyDescent="0.25">
      <c r="A10" s="205" t="s">
        <v>93</v>
      </c>
      <c r="B10" s="178" t="s">
        <v>88</v>
      </c>
      <c r="C10" s="179">
        <v>289411981.95999998</v>
      </c>
      <c r="D10" s="179">
        <v>212548162.21000001</v>
      </c>
      <c r="E10" s="179">
        <f t="shared" si="0"/>
        <v>76863819.74999997</v>
      </c>
      <c r="F10" s="179">
        <v>85914354.040000007</v>
      </c>
      <c r="G10" s="179">
        <f t="shared" si="1"/>
        <v>203497627.91999996</v>
      </c>
      <c r="H10" s="180">
        <f t="shared" si="2"/>
        <v>0.26558616968603399</v>
      </c>
    </row>
    <row r="11" spans="1:10" x14ac:dyDescent="0.25">
      <c r="A11" s="205"/>
      <c r="B11" s="178" t="s">
        <v>89</v>
      </c>
      <c r="C11" s="179">
        <v>230019101.99000001</v>
      </c>
      <c r="D11" s="179">
        <v>187917828.07999998</v>
      </c>
      <c r="E11" s="179">
        <f t="shared" si="0"/>
        <v>42101273.910000026</v>
      </c>
      <c r="F11" s="179">
        <v>113662844.38000003</v>
      </c>
      <c r="G11" s="179">
        <f t="shared" si="1"/>
        <v>116356257.60999998</v>
      </c>
      <c r="H11" s="180">
        <f t="shared" si="2"/>
        <v>0.18303381565166862</v>
      </c>
    </row>
    <row r="12" spans="1:10" x14ac:dyDescent="0.25">
      <c r="A12" s="205"/>
      <c r="B12" s="178" t="s">
        <v>90</v>
      </c>
      <c r="C12" s="179">
        <v>240568916.09</v>
      </c>
      <c r="D12" s="179">
        <v>214058976.87</v>
      </c>
      <c r="E12" s="179">
        <f>(C12-D12)</f>
        <v>26509939.219999999</v>
      </c>
      <c r="F12" s="179">
        <v>112774560.15000001</v>
      </c>
      <c r="G12" s="179">
        <f t="shared" si="1"/>
        <v>127794355.94</v>
      </c>
      <c r="H12" s="180">
        <f t="shared" si="2"/>
        <v>0.11019686022146885</v>
      </c>
      <c r="I12" s="1"/>
    </row>
    <row r="13" spans="1:10" x14ac:dyDescent="0.25">
      <c r="A13" s="205"/>
      <c r="B13" s="178" t="s">
        <v>91</v>
      </c>
      <c r="C13" s="179">
        <f>SUM(C10:C12)</f>
        <v>760000000.03999996</v>
      </c>
      <c r="D13" s="179">
        <f t="shared" ref="D13:F13" si="5">SUM(D10:D12)</f>
        <v>614524967.15999997</v>
      </c>
      <c r="E13" s="179">
        <f>(C13-D13)</f>
        <v>145475032.88</v>
      </c>
      <c r="F13" s="179">
        <f t="shared" si="5"/>
        <v>312351758.57000005</v>
      </c>
      <c r="G13" s="179">
        <f t="shared" si="1"/>
        <v>447648241.46999991</v>
      </c>
      <c r="H13" s="180">
        <f t="shared" si="2"/>
        <v>0.19141451693729397</v>
      </c>
    </row>
    <row r="14" spans="1:10" ht="15" customHeight="1" x14ac:dyDescent="0.25">
      <c r="A14" s="206" t="s">
        <v>523</v>
      </c>
      <c r="B14" s="178" t="s">
        <v>88</v>
      </c>
      <c r="C14" s="179">
        <v>289673684.20999998</v>
      </c>
      <c r="D14" s="179">
        <v>91436525.889999986</v>
      </c>
      <c r="E14" s="179">
        <f t="shared" si="0"/>
        <v>198237158.31999999</v>
      </c>
      <c r="F14" s="179">
        <v>11226446.789999999</v>
      </c>
      <c r="G14" s="179">
        <f t="shared" si="1"/>
        <v>278447237.41999996</v>
      </c>
      <c r="H14" s="180">
        <f t="shared" si="2"/>
        <v>0.68434645301189068</v>
      </c>
      <c r="I14" s="23"/>
      <c r="J14" s="21"/>
    </row>
    <row r="15" spans="1:10" x14ac:dyDescent="0.25">
      <c r="A15" s="206"/>
      <c r="B15" s="178" t="s">
        <v>89</v>
      </c>
      <c r="C15" s="179">
        <v>188587819.65000001</v>
      </c>
      <c r="D15" s="179">
        <v>118822368.2</v>
      </c>
      <c r="E15" s="179">
        <f t="shared" si="0"/>
        <v>69765451.450000003</v>
      </c>
      <c r="F15" s="179">
        <v>33013408.480000004</v>
      </c>
      <c r="G15" s="179">
        <f t="shared" si="1"/>
        <v>155574411.17000002</v>
      </c>
      <c r="H15" s="180">
        <f t="shared" si="2"/>
        <v>0.36993614741120423</v>
      </c>
      <c r="I15" s="23"/>
      <c r="J15" s="21"/>
    </row>
    <row r="16" spans="1:10" x14ac:dyDescent="0.25">
      <c r="A16" s="206"/>
      <c r="B16" s="178" t="s">
        <v>90</v>
      </c>
      <c r="C16" s="179">
        <v>281738496.13999999</v>
      </c>
      <c r="D16" s="179">
        <v>181820009.08000004</v>
      </c>
      <c r="E16" s="179">
        <f t="shared" si="0"/>
        <v>99918487.059999943</v>
      </c>
      <c r="F16" s="179">
        <v>70172390.239999995</v>
      </c>
      <c r="G16" s="179">
        <f t="shared" si="1"/>
        <v>211566105.89999998</v>
      </c>
      <c r="H16" s="180">
        <f t="shared" si="2"/>
        <v>0.35464974942703242</v>
      </c>
      <c r="I16" s="24"/>
      <c r="J16" s="21"/>
    </row>
    <row r="17" spans="1:10" x14ac:dyDescent="0.25">
      <c r="A17" s="206"/>
      <c r="B17" s="178" t="s">
        <v>91</v>
      </c>
      <c r="C17" s="179">
        <f>SUM(C14:C16)</f>
        <v>760000000</v>
      </c>
      <c r="D17" s="179">
        <f>SUM(D14:D16)</f>
        <v>392078903.17000002</v>
      </c>
      <c r="E17" s="179">
        <f>(C17-D17)</f>
        <v>367921096.82999998</v>
      </c>
      <c r="F17" s="179">
        <f t="shared" ref="F17" si="6">SUM(F14:F16)</f>
        <v>114412245.50999999</v>
      </c>
      <c r="G17" s="179">
        <f t="shared" si="1"/>
        <v>645587754.49000001</v>
      </c>
      <c r="H17" s="180">
        <f t="shared" si="2"/>
        <v>0.48410670635526315</v>
      </c>
      <c r="I17" s="23"/>
      <c r="J17" s="21"/>
    </row>
    <row r="18" spans="1:10" ht="15" customHeight="1" x14ac:dyDescent="0.25">
      <c r="A18" s="207"/>
      <c r="B18" s="204" t="s">
        <v>525</v>
      </c>
      <c r="C18" s="204"/>
      <c r="D18" s="204"/>
      <c r="E18" s="204"/>
      <c r="F18" s="204"/>
      <c r="G18" s="204"/>
      <c r="H18" s="204"/>
    </row>
    <row r="19" spans="1:10" ht="36" customHeight="1" x14ac:dyDescent="0.25">
      <c r="A19" s="207"/>
      <c r="B19" s="204"/>
      <c r="C19" s="204"/>
      <c r="D19" s="204"/>
      <c r="E19" s="204"/>
      <c r="F19" s="204"/>
      <c r="G19" s="204"/>
      <c r="H19" s="204"/>
    </row>
    <row r="20" spans="1:10" x14ac:dyDescent="0.25">
      <c r="B20" s="17"/>
      <c r="C20" s="17"/>
      <c r="D20" s="17"/>
      <c r="E20" s="17"/>
      <c r="F20" s="17"/>
      <c r="G20" s="17"/>
      <c r="H20" s="17"/>
    </row>
    <row r="21" spans="1:10" x14ac:dyDescent="0.25">
      <c r="B21" s="17"/>
      <c r="C21" s="17"/>
      <c r="D21" s="17"/>
      <c r="E21" s="17"/>
      <c r="F21" s="17"/>
      <c r="G21" s="17"/>
      <c r="H21" s="17"/>
    </row>
    <row r="22" spans="1:10" x14ac:dyDescent="0.25">
      <c r="B22" s="17"/>
      <c r="C22" s="17"/>
      <c r="D22" s="17"/>
      <c r="E22" s="17"/>
      <c r="F22" s="17"/>
      <c r="G22" s="17"/>
      <c r="H22" s="17"/>
    </row>
    <row r="23" spans="1:10" x14ac:dyDescent="0.25">
      <c r="B23" s="17"/>
      <c r="C23" s="17"/>
      <c r="D23" s="17"/>
      <c r="E23" s="17"/>
      <c r="F23" s="17"/>
      <c r="G23" s="17"/>
      <c r="H23" s="17"/>
    </row>
    <row r="24" spans="1:10" x14ac:dyDescent="0.25">
      <c r="B24" s="17"/>
      <c r="C24" s="17"/>
      <c r="D24" s="17"/>
      <c r="E24" s="17"/>
      <c r="F24" s="17"/>
      <c r="G24" s="17"/>
      <c r="H24" s="17"/>
    </row>
    <row r="25" spans="1:10" x14ac:dyDescent="0.25">
      <c r="B25" s="17"/>
      <c r="C25" s="17"/>
      <c r="D25" s="17"/>
      <c r="E25" s="17"/>
      <c r="F25" s="17"/>
      <c r="G25" s="17"/>
      <c r="H25" s="17"/>
    </row>
    <row r="26" spans="1:10" x14ac:dyDescent="0.25">
      <c r="B26" s="17"/>
      <c r="C26" s="17"/>
      <c r="D26" s="17"/>
      <c r="E26" s="17"/>
      <c r="F26" s="17"/>
      <c r="G26" s="17"/>
      <c r="H26" s="17"/>
    </row>
    <row r="27" spans="1:10" x14ac:dyDescent="0.25">
      <c r="B27" s="17"/>
      <c r="C27" s="17"/>
      <c r="D27" s="17"/>
      <c r="E27" s="17"/>
      <c r="F27" s="17"/>
      <c r="G27" s="17"/>
      <c r="H27" s="17"/>
    </row>
    <row r="28" spans="1:10" x14ac:dyDescent="0.25">
      <c r="B28" s="17"/>
      <c r="C28" s="17"/>
      <c r="D28" s="17"/>
      <c r="E28" s="17"/>
      <c r="F28" s="17"/>
      <c r="G28" s="17"/>
      <c r="H28" s="17"/>
    </row>
    <row r="29" spans="1:10" x14ac:dyDescent="0.25">
      <c r="B29" s="17"/>
      <c r="C29" s="17"/>
      <c r="D29" s="17"/>
      <c r="E29" s="17"/>
      <c r="F29" s="17"/>
      <c r="G29" s="17"/>
      <c r="H29" s="17"/>
    </row>
    <row r="30" spans="1:10" x14ac:dyDescent="0.25">
      <c r="B30" s="17"/>
      <c r="C30" s="17"/>
      <c r="D30" s="17"/>
      <c r="E30" s="17"/>
      <c r="F30" s="17"/>
      <c r="G30" s="17"/>
      <c r="H30" s="17"/>
    </row>
    <row r="31" spans="1:10" x14ac:dyDescent="0.25">
      <c r="B31" s="17"/>
      <c r="C31" s="17"/>
      <c r="D31" s="17"/>
      <c r="E31" s="17"/>
      <c r="F31" s="17"/>
      <c r="G31" s="17"/>
      <c r="H31" s="17"/>
    </row>
    <row r="32" spans="1:10" x14ac:dyDescent="0.25">
      <c r="B32" s="17"/>
      <c r="C32" s="17"/>
      <c r="D32" s="17"/>
      <c r="E32" s="17"/>
      <c r="F32" s="17"/>
      <c r="G32" s="17"/>
      <c r="H32" s="17"/>
    </row>
    <row r="33" spans="2:8" x14ac:dyDescent="0.25">
      <c r="B33" s="17"/>
      <c r="C33" s="17"/>
      <c r="D33" s="17"/>
      <c r="E33" s="17"/>
      <c r="F33" s="17"/>
      <c r="G33" s="17"/>
      <c r="H33" s="17"/>
    </row>
    <row r="34" spans="2:8" x14ac:dyDescent="0.25">
      <c r="B34" s="17"/>
      <c r="C34" s="17"/>
      <c r="D34" s="17"/>
      <c r="E34" s="17"/>
      <c r="F34" s="17"/>
      <c r="G34" s="17"/>
      <c r="H34" s="17"/>
    </row>
    <row r="35" spans="2:8" x14ac:dyDescent="0.25">
      <c r="B35" s="17"/>
      <c r="C35" s="17"/>
      <c r="D35" s="17"/>
      <c r="E35" s="17"/>
      <c r="F35" s="17"/>
      <c r="G35" s="17"/>
      <c r="H35" s="17"/>
    </row>
    <row r="36" spans="2:8" x14ac:dyDescent="0.25">
      <c r="B36" s="17"/>
      <c r="C36" s="17"/>
      <c r="D36" s="17"/>
      <c r="E36" s="17"/>
      <c r="F36" s="17"/>
      <c r="G36" s="17"/>
      <c r="H36" s="17"/>
    </row>
    <row r="37" spans="2:8" x14ac:dyDescent="0.25">
      <c r="B37" s="17"/>
      <c r="C37" s="17"/>
      <c r="D37" s="17"/>
      <c r="E37" s="17"/>
      <c r="F37" s="17"/>
      <c r="G37" s="17"/>
      <c r="H37" s="17"/>
    </row>
    <row r="38" spans="2:8" x14ac:dyDescent="0.25">
      <c r="B38" s="17"/>
      <c r="C38" s="17"/>
      <c r="D38" s="17"/>
      <c r="E38" s="17"/>
      <c r="F38" s="17"/>
      <c r="G38" s="17"/>
      <c r="H38" s="17"/>
    </row>
    <row r="39" spans="2:8" x14ac:dyDescent="0.25">
      <c r="B39" s="17"/>
      <c r="C39" s="17"/>
      <c r="D39" s="17"/>
      <c r="E39" s="17"/>
      <c r="F39" s="17"/>
      <c r="G39" s="17"/>
      <c r="H39" s="17"/>
    </row>
    <row r="40" spans="2:8" x14ac:dyDescent="0.25">
      <c r="B40" s="17"/>
      <c r="C40" s="17"/>
      <c r="D40" s="17"/>
      <c r="E40" s="17"/>
      <c r="F40" s="17"/>
      <c r="G40" s="17"/>
      <c r="H40" s="17"/>
    </row>
    <row r="41" spans="2:8" x14ac:dyDescent="0.25">
      <c r="B41" s="17"/>
      <c r="C41" s="17"/>
      <c r="D41" s="17"/>
      <c r="E41" s="17"/>
      <c r="F41" s="17"/>
      <c r="G41" s="17"/>
      <c r="H41" s="17"/>
    </row>
    <row r="42" spans="2:8" x14ac:dyDescent="0.25">
      <c r="B42" s="17"/>
      <c r="C42" s="17"/>
      <c r="D42" s="17"/>
      <c r="E42" s="17"/>
      <c r="F42" s="17"/>
      <c r="G42" s="17"/>
      <c r="H42" s="17"/>
    </row>
    <row r="43" spans="2:8" x14ac:dyDescent="0.25">
      <c r="B43" s="17"/>
      <c r="C43" s="17"/>
      <c r="D43" s="17"/>
      <c r="E43" s="17"/>
      <c r="F43" s="17"/>
      <c r="G43" s="17"/>
      <c r="H43" s="17"/>
    </row>
    <row r="44" spans="2:8" x14ac:dyDescent="0.25">
      <c r="B44" s="17"/>
      <c r="C44" s="17"/>
      <c r="D44" s="17"/>
      <c r="E44" s="17"/>
      <c r="F44" s="17"/>
      <c r="G44" s="17"/>
      <c r="H44" s="17"/>
    </row>
    <row r="45" spans="2:8" x14ac:dyDescent="0.25">
      <c r="B45" s="17"/>
      <c r="C45" s="17"/>
      <c r="D45" s="17"/>
      <c r="E45" s="17"/>
      <c r="F45" s="17"/>
      <c r="G45" s="17"/>
      <c r="H45" s="17"/>
    </row>
    <row r="46" spans="2:8" x14ac:dyDescent="0.25">
      <c r="B46" s="17"/>
      <c r="C46" s="17"/>
      <c r="D46" s="17"/>
      <c r="E46" s="17"/>
      <c r="F46" s="17"/>
      <c r="G46" s="17"/>
      <c r="H46" s="17"/>
    </row>
    <row r="47" spans="2:8" x14ac:dyDescent="0.25">
      <c r="B47" s="17"/>
      <c r="C47" s="17"/>
      <c r="D47" s="17"/>
      <c r="E47" s="17"/>
      <c r="F47" s="17"/>
      <c r="G47" s="17"/>
      <c r="H47" s="17"/>
    </row>
    <row r="48" spans="2:8" x14ac:dyDescent="0.25">
      <c r="B48" s="17"/>
      <c r="C48" s="17"/>
      <c r="D48" s="17"/>
      <c r="E48" s="17"/>
      <c r="F48" s="17"/>
      <c r="G48" s="17"/>
      <c r="H48" s="17"/>
    </row>
    <row r="49" spans="2:8" x14ac:dyDescent="0.25">
      <c r="B49" s="17"/>
      <c r="C49" s="17"/>
      <c r="D49" s="17"/>
      <c r="E49" s="17"/>
      <c r="F49" s="17"/>
      <c r="G49" s="17"/>
      <c r="H49" s="17"/>
    </row>
    <row r="50" spans="2:8" x14ac:dyDescent="0.25">
      <c r="B50" s="17"/>
      <c r="C50" s="17"/>
      <c r="D50" s="17"/>
      <c r="E50" s="17"/>
      <c r="F50" s="17"/>
      <c r="G50" s="17"/>
      <c r="H50" s="17"/>
    </row>
    <row r="51" spans="2:8" x14ac:dyDescent="0.25">
      <c r="B51" s="17"/>
      <c r="C51" s="17"/>
      <c r="D51" s="17"/>
      <c r="E51" s="17"/>
      <c r="F51" s="17"/>
      <c r="G51" s="17"/>
      <c r="H51" s="17"/>
    </row>
    <row r="52" spans="2:8" x14ac:dyDescent="0.25">
      <c r="B52" s="17"/>
      <c r="C52" s="17"/>
      <c r="D52" s="17"/>
      <c r="E52" s="17"/>
      <c r="F52" s="17"/>
      <c r="G52" s="17"/>
      <c r="H52" s="17"/>
    </row>
    <row r="53" spans="2:8" x14ac:dyDescent="0.25">
      <c r="B53" s="17"/>
      <c r="C53" s="17"/>
      <c r="D53" s="17"/>
      <c r="E53" s="17"/>
      <c r="F53" s="17"/>
      <c r="G53" s="17"/>
      <c r="H53" s="17"/>
    </row>
    <row r="54" spans="2:8" x14ac:dyDescent="0.25">
      <c r="B54" s="17"/>
      <c r="C54" s="17"/>
      <c r="D54" s="17"/>
      <c r="E54" s="17"/>
      <c r="F54" s="17"/>
      <c r="G54" s="17"/>
      <c r="H54" s="17"/>
    </row>
    <row r="55" spans="2:8" x14ac:dyDescent="0.25">
      <c r="B55" s="17"/>
      <c r="C55" s="17"/>
      <c r="D55" s="17"/>
      <c r="E55" s="17"/>
      <c r="F55" s="17"/>
      <c r="G55" s="17"/>
      <c r="H55" s="17"/>
    </row>
    <row r="56" spans="2:8" x14ac:dyDescent="0.25">
      <c r="B56" s="17"/>
      <c r="C56" s="17"/>
      <c r="D56" s="17"/>
      <c r="E56" s="17"/>
      <c r="F56" s="17"/>
      <c r="G56" s="17"/>
      <c r="H56" s="17"/>
    </row>
    <row r="57" spans="2:8" x14ac:dyDescent="0.25">
      <c r="B57" s="17"/>
      <c r="C57" s="17"/>
      <c r="D57" s="17"/>
      <c r="E57" s="17"/>
      <c r="F57" s="17"/>
      <c r="G57" s="17"/>
      <c r="H57" s="17"/>
    </row>
    <row r="58" spans="2:8" x14ac:dyDescent="0.25">
      <c r="B58" s="17"/>
      <c r="C58" s="17"/>
      <c r="D58" s="17"/>
      <c r="E58" s="17"/>
      <c r="F58" s="17"/>
      <c r="G58" s="17"/>
      <c r="H58" s="17"/>
    </row>
    <row r="59" spans="2:8" x14ac:dyDescent="0.25">
      <c r="B59" s="17"/>
      <c r="C59" s="17"/>
      <c r="D59" s="17"/>
      <c r="E59" s="17"/>
      <c r="F59" s="17"/>
      <c r="G59" s="17"/>
      <c r="H59" s="17"/>
    </row>
    <row r="60" spans="2:8" x14ac:dyDescent="0.25">
      <c r="B60" s="17"/>
      <c r="C60" s="17"/>
      <c r="D60" s="17"/>
      <c r="E60" s="17"/>
      <c r="F60" s="17"/>
      <c r="G60" s="17"/>
      <c r="H60" s="17"/>
    </row>
    <row r="61" spans="2:8" x14ac:dyDescent="0.25">
      <c r="B61" s="17"/>
      <c r="C61" s="17"/>
      <c r="D61" s="17"/>
      <c r="E61" s="17"/>
      <c r="F61" s="17"/>
      <c r="G61" s="17"/>
      <c r="H61" s="17"/>
    </row>
    <row r="62" spans="2:8" x14ac:dyDescent="0.25">
      <c r="B62" s="17"/>
      <c r="C62" s="17"/>
      <c r="D62" s="17"/>
      <c r="E62" s="17"/>
      <c r="F62" s="17"/>
      <c r="G62" s="17"/>
      <c r="H62" s="17"/>
    </row>
    <row r="63" spans="2:8" x14ac:dyDescent="0.25">
      <c r="B63" s="17"/>
      <c r="C63" s="17"/>
      <c r="D63" s="17"/>
      <c r="E63" s="17"/>
      <c r="F63" s="17"/>
      <c r="G63" s="17"/>
      <c r="H63" s="17"/>
    </row>
    <row r="64" spans="2:8" x14ac:dyDescent="0.25">
      <c r="B64" s="17"/>
      <c r="C64" s="17"/>
      <c r="D64" s="17"/>
      <c r="E64" s="17"/>
      <c r="F64" s="17"/>
      <c r="G64" s="17"/>
      <c r="H64" s="17"/>
    </row>
    <row r="65" spans="2:8" x14ac:dyDescent="0.25">
      <c r="B65" s="17"/>
      <c r="C65" s="17"/>
      <c r="D65" s="17"/>
      <c r="E65" s="17"/>
      <c r="F65" s="17"/>
      <c r="G65" s="17"/>
      <c r="H65" s="17"/>
    </row>
    <row r="66" spans="2:8" x14ac:dyDescent="0.25">
      <c r="B66" s="17"/>
      <c r="C66" s="17"/>
      <c r="D66" s="17"/>
      <c r="E66" s="17"/>
      <c r="F66" s="17"/>
      <c r="G66" s="17"/>
      <c r="H66" s="17"/>
    </row>
    <row r="67" spans="2:8" x14ac:dyDescent="0.25">
      <c r="B67" s="17"/>
      <c r="C67" s="17"/>
      <c r="D67" s="17"/>
      <c r="E67" s="17"/>
      <c r="F67" s="17"/>
      <c r="G67" s="17"/>
      <c r="H67" s="17"/>
    </row>
    <row r="68" spans="2:8" x14ac:dyDescent="0.25">
      <c r="B68" s="17"/>
      <c r="C68" s="17"/>
      <c r="D68" s="17"/>
      <c r="E68" s="17"/>
      <c r="F68" s="17"/>
      <c r="G68" s="17"/>
      <c r="H68" s="17"/>
    </row>
    <row r="69" spans="2:8" x14ac:dyDescent="0.25">
      <c r="B69" s="17"/>
      <c r="C69" s="17"/>
      <c r="D69" s="17"/>
      <c r="E69" s="17"/>
      <c r="F69" s="17"/>
      <c r="G69" s="17"/>
      <c r="H69" s="17"/>
    </row>
    <row r="70" spans="2:8" x14ac:dyDescent="0.25">
      <c r="B70" s="17"/>
      <c r="C70" s="17"/>
      <c r="D70" s="17"/>
      <c r="E70" s="17"/>
      <c r="F70" s="17"/>
      <c r="G70" s="17"/>
      <c r="H70" s="17"/>
    </row>
    <row r="71" spans="2:8" x14ac:dyDescent="0.25">
      <c r="B71" s="17"/>
      <c r="C71" s="17"/>
      <c r="D71" s="17"/>
      <c r="E71" s="17"/>
      <c r="F71" s="17"/>
      <c r="G71" s="17"/>
      <c r="H71" s="17"/>
    </row>
    <row r="72" spans="2:8" x14ac:dyDescent="0.25">
      <c r="B72" s="17"/>
      <c r="C72" s="17"/>
      <c r="D72" s="17"/>
      <c r="E72" s="17"/>
      <c r="F72" s="17"/>
      <c r="G72" s="17"/>
      <c r="H72" s="17"/>
    </row>
    <row r="73" spans="2:8" x14ac:dyDescent="0.25">
      <c r="B73" s="17"/>
      <c r="C73" s="17"/>
      <c r="D73" s="17"/>
      <c r="E73" s="17"/>
      <c r="F73" s="17"/>
      <c r="G73" s="17"/>
      <c r="H73" s="17"/>
    </row>
    <row r="74" spans="2:8" x14ac:dyDescent="0.25">
      <c r="B74" s="17"/>
      <c r="C74" s="17"/>
      <c r="D74" s="17"/>
      <c r="E74" s="17"/>
      <c r="F74" s="17"/>
      <c r="G74" s="17"/>
      <c r="H74" s="17"/>
    </row>
    <row r="75" spans="2:8" x14ac:dyDescent="0.25">
      <c r="B75" s="17"/>
      <c r="C75" s="17"/>
      <c r="D75" s="17"/>
      <c r="E75" s="17"/>
      <c r="F75" s="17"/>
      <c r="G75" s="17"/>
      <c r="H75" s="17"/>
    </row>
    <row r="76" spans="2:8" x14ac:dyDescent="0.25">
      <c r="B76" s="17"/>
      <c r="C76" s="17"/>
      <c r="D76" s="17"/>
      <c r="E76" s="17"/>
      <c r="F76" s="17"/>
      <c r="G76" s="17"/>
      <c r="H76" s="17"/>
    </row>
    <row r="77" spans="2:8" x14ac:dyDescent="0.25">
      <c r="B77" s="17"/>
      <c r="C77" s="17"/>
      <c r="D77" s="17"/>
      <c r="E77" s="17"/>
      <c r="F77" s="17"/>
      <c r="G77" s="17"/>
      <c r="H77" s="17"/>
    </row>
    <row r="78" spans="2:8" x14ac:dyDescent="0.25">
      <c r="B78" s="17"/>
      <c r="C78" s="17"/>
      <c r="D78" s="17"/>
      <c r="E78" s="17"/>
      <c r="F78" s="17"/>
      <c r="G78" s="17"/>
      <c r="H78" s="17"/>
    </row>
    <row r="79" spans="2:8" x14ac:dyDescent="0.25">
      <c r="B79" s="17"/>
      <c r="C79" s="17"/>
      <c r="D79" s="17"/>
      <c r="E79" s="17"/>
      <c r="F79" s="17"/>
      <c r="G79" s="17"/>
      <c r="H79" s="17"/>
    </row>
    <row r="80" spans="2:8" x14ac:dyDescent="0.25">
      <c r="B80" s="17"/>
      <c r="C80" s="17"/>
      <c r="D80" s="17"/>
      <c r="E80" s="17"/>
      <c r="F80" s="17"/>
      <c r="G80" s="17"/>
      <c r="H80" s="17"/>
    </row>
    <row r="81" spans="2:8" x14ac:dyDescent="0.25">
      <c r="B81" s="17"/>
      <c r="C81" s="17"/>
      <c r="D81" s="17"/>
      <c r="E81" s="17"/>
      <c r="F81" s="17"/>
      <c r="G81" s="17"/>
      <c r="H81" s="17"/>
    </row>
    <row r="82" spans="2:8" x14ac:dyDescent="0.25">
      <c r="B82" s="17"/>
      <c r="C82" s="17"/>
      <c r="D82" s="17"/>
      <c r="E82" s="17"/>
      <c r="F82" s="17"/>
      <c r="G82" s="17"/>
      <c r="H82" s="17"/>
    </row>
    <row r="83" spans="2:8" x14ac:dyDescent="0.25">
      <c r="B83" s="17"/>
      <c r="C83" s="17"/>
      <c r="D83" s="17"/>
      <c r="E83" s="17"/>
      <c r="F83" s="17"/>
      <c r="G83" s="17"/>
      <c r="H83" s="17"/>
    </row>
  </sheetData>
  <sheetProtection algorithmName="SHA-512" hashValue="L48tjVW4WGkSKPnayx8w2YdvYoxtbo9JdTiwp/ckwfuAa/X8cILOKmYjNKpYGgLEeMyhia34TtxA5zBqgRmiqw==" saltValue="KoahOrMk97EpETtszGVIyg==" spinCount="100000" sheet="1" objects="1" scenarios="1"/>
  <mergeCells count="6">
    <mergeCell ref="B18:H19"/>
    <mergeCell ref="A2:A5"/>
    <mergeCell ref="A6:A9"/>
    <mergeCell ref="A10:A13"/>
    <mergeCell ref="A14:A17"/>
    <mergeCell ref="A18:A19"/>
  </mergeCells>
  <pageMargins left="0.7" right="0.7" top="0.75" bottom="0.75" header="0.3" footer="0.3"/>
  <pageSetup scale="61"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874EA-1C02-4947-946B-B7D183861CEB}">
  <sheetPr>
    <pageSetUpPr fitToPage="1"/>
  </sheetPr>
  <dimension ref="A1:G47"/>
  <sheetViews>
    <sheetView workbookViewId="0">
      <pane xSplit="2" ySplit="1" topLeftCell="C42" activePane="bottomRight" state="frozen"/>
      <selection activeCell="D25" sqref="D25"/>
      <selection pane="topRight" activeCell="D25" sqref="D25"/>
      <selection pane="bottomLeft" activeCell="D25" sqref="D25"/>
      <selection pane="bottomRight" activeCell="B46" sqref="B46:F47"/>
    </sheetView>
  </sheetViews>
  <sheetFormatPr defaultRowHeight="15" x14ac:dyDescent="0.25"/>
  <cols>
    <col min="1" max="1" width="5.140625" customWidth="1"/>
    <col min="2" max="2" width="46.5703125" bestFit="1" customWidth="1"/>
    <col min="3" max="3" width="17.5703125" customWidth="1"/>
    <col min="4" max="4" width="20.140625" customWidth="1"/>
    <col min="5" max="5" width="19.5703125" bestFit="1" customWidth="1"/>
    <col min="6" max="6" width="20.42578125" customWidth="1"/>
  </cols>
  <sheetData>
    <row r="1" spans="1:6" ht="78.75" x14ac:dyDescent="0.25">
      <c r="A1" s="183"/>
      <c r="B1" s="107" t="s">
        <v>474</v>
      </c>
      <c r="C1" s="119" t="s">
        <v>95</v>
      </c>
      <c r="D1" s="119" t="s">
        <v>496</v>
      </c>
      <c r="E1" s="119" t="s">
        <v>497</v>
      </c>
      <c r="F1" s="119" t="s">
        <v>498</v>
      </c>
    </row>
    <row r="2" spans="1:6" x14ac:dyDescent="0.25">
      <c r="A2" s="208" t="s">
        <v>96</v>
      </c>
      <c r="B2" s="123" t="s">
        <v>97</v>
      </c>
      <c r="C2" s="151">
        <v>30551556.159999989</v>
      </c>
      <c r="D2" s="184">
        <f>SUM(C2/C12)</f>
        <v>4.9960896848873337E-2</v>
      </c>
      <c r="E2" s="151">
        <v>23460228.039999999</v>
      </c>
      <c r="F2" s="125">
        <f t="shared" ref="F2:F11" si="0">E2/$E$12</f>
        <v>4.5020940479377942E-2</v>
      </c>
    </row>
    <row r="3" spans="1:6" x14ac:dyDescent="0.25">
      <c r="A3" s="208"/>
      <c r="B3" s="123" t="s">
        <v>98</v>
      </c>
      <c r="C3" s="151">
        <v>2689126.6900000004</v>
      </c>
      <c r="D3" s="184">
        <f>SUM(C3/C12)</f>
        <v>4.3975233362594859E-3</v>
      </c>
      <c r="E3" s="151">
        <v>1643796.9400000002</v>
      </c>
      <c r="F3" s="125">
        <f t="shared" si="0"/>
        <v>3.1544997802128612E-3</v>
      </c>
    </row>
    <row r="4" spans="1:6" x14ac:dyDescent="0.25">
      <c r="A4" s="208"/>
      <c r="B4" s="123" t="s">
        <v>99</v>
      </c>
      <c r="C4" s="151">
        <v>177807826.32999995</v>
      </c>
      <c r="D4" s="184">
        <f>SUM(C4/C12)</f>
        <v>0.2907687720937196</v>
      </c>
      <c r="E4" s="151">
        <v>155994685.95999998</v>
      </c>
      <c r="F4" s="125">
        <f t="shared" si="0"/>
        <v>0.29935887493207902</v>
      </c>
    </row>
    <row r="5" spans="1:6" x14ac:dyDescent="0.25">
      <c r="A5" s="208"/>
      <c r="B5" s="123" t="s">
        <v>100</v>
      </c>
      <c r="C5" s="151">
        <v>134421504.84999996</v>
      </c>
      <c r="D5" s="184">
        <f>SUM(C5/C12)</f>
        <v>0.21981920995808213</v>
      </c>
      <c r="E5" s="151">
        <v>115427088.92999996</v>
      </c>
      <c r="F5" s="125">
        <f t="shared" si="0"/>
        <v>0.22150833707008558</v>
      </c>
    </row>
    <row r="6" spans="1:6" x14ac:dyDescent="0.25">
      <c r="A6" s="208"/>
      <c r="B6" s="123" t="s">
        <v>101</v>
      </c>
      <c r="C6" s="151">
        <v>72295856.86999999</v>
      </c>
      <c r="D6" s="184">
        <f>SUM(C6/C12)</f>
        <v>0.11822526580207368</v>
      </c>
      <c r="E6" s="151">
        <v>58792140.579999991</v>
      </c>
      <c r="F6" s="125">
        <f t="shared" si="0"/>
        <v>0.11282402955309893</v>
      </c>
    </row>
    <row r="7" spans="1:6" x14ac:dyDescent="0.25">
      <c r="A7" s="208"/>
      <c r="B7" s="123" t="s">
        <v>102</v>
      </c>
      <c r="C7" s="151">
        <v>68522424.25999999</v>
      </c>
      <c r="D7" s="184">
        <f>SUM(C7/C12)</f>
        <v>0.11205457922862797</v>
      </c>
      <c r="E7" s="151">
        <v>62106090.00999999</v>
      </c>
      <c r="F7" s="125">
        <f t="shared" si="0"/>
        <v>0.11918360627099422</v>
      </c>
    </row>
    <row r="8" spans="1:6" x14ac:dyDescent="0.25">
      <c r="A8" s="208"/>
      <c r="B8" s="123" t="s">
        <v>103</v>
      </c>
      <c r="C8" s="151">
        <v>34843538.170000009</v>
      </c>
      <c r="D8" s="184">
        <f>SUM(C8/C12)</f>
        <v>5.6979566187870145E-2</v>
      </c>
      <c r="E8" s="151">
        <v>32280136.809999995</v>
      </c>
      <c r="F8" s="125">
        <f t="shared" si="0"/>
        <v>6.194663221138863E-2</v>
      </c>
    </row>
    <row r="9" spans="1:6" x14ac:dyDescent="0.25">
      <c r="A9" s="208"/>
      <c r="B9" s="123" t="s">
        <v>104</v>
      </c>
      <c r="C9" s="151">
        <v>77692072.079999983</v>
      </c>
      <c r="D9" s="184">
        <f>SUM(C9/C12)</f>
        <v>0.12704968541818829</v>
      </c>
      <c r="E9" s="151">
        <v>60710041.219999991</v>
      </c>
      <c r="F9" s="125">
        <f t="shared" si="0"/>
        <v>0.11650454324680985</v>
      </c>
    </row>
    <row r="10" spans="1:6" x14ac:dyDescent="0.25">
      <c r="A10" s="208"/>
      <c r="B10" s="123" t="s">
        <v>105</v>
      </c>
      <c r="C10" s="151">
        <v>7161985.1200000001</v>
      </c>
      <c r="D10" s="184">
        <f>SUM(C10/C12)</f>
        <v>1.1711979512256892E-2</v>
      </c>
      <c r="E10" s="151">
        <v>5724380.8300000001</v>
      </c>
      <c r="F10" s="125">
        <f t="shared" si="0"/>
        <v>1.0985272955970897E-2</v>
      </c>
    </row>
    <row r="11" spans="1:6" x14ac:dyDescent="0.25">
      <c r="A11" s="208"/>
      <c r="B11" s="123" t="s">
        <v>106</v>
      </c>
      <c r="C11" s="151">
        <v>5523471.5300000003</v>
      </c>
      <c r="D11" s="184">
        <f>SUM(C11/C12)</f>
        <v>9.0325216140485689E-3</v>
      </c>
      <c r="E11" s="151">
        <v>4957322.7200000016</v>
      </c>
      <c r="F11" s="125">
        <f t="shared" si="0"/>
        <v>9.5132634999820758E-3</v>
      </c>
    </row>
    <row r="12" spans="1:6" x14ac:dyDescent="0.25">
      <c r="A12" s="208"/>
      <c r="B12" s="155" t="s">
        <v>480</v>
      </c>
      <c r="C12" s="156">
        <f>SUM(C2:C11)</f>
        <v>611509362.05999982</v>
      </c>
      <c r="D12" s="185">
        <f>SUM(D2:D11)</f>
        <v>1.0000000000000002</v>
      </c>
      <c r="E12" s="156">
        <f>SUM(E2:E11)</f>
        <v>521095912.0399999</v>
      </c>
      <c r="F12" s="186">
        <f>(F2+F3+F4+F5+F6+F7+F8+F9+F10+F11)</f>
        <v>0.99999999999999989</v>
      </c>
    </row>
    <row r="13" spans="1:6" x14ac:dyDescent="0.25">
      <c r="A13" s="208" t="s">
        <v>107</v>
      </c>
      <c r="B13" s="123" t="s">
        <v>97</v>
      </c>
      <c r="C13" s="151">
        <v>13576715.910000002</v>
      </c>
      <c r="D13" s="184">
        <f>SUM(C13/C23)</f>
        <v>4.8652399043971777E-2</v>
      </c>
      <c r="E13" s="151">
        <v>8394139.2799999993</v>
      </c>
      <c r="F13" s="125">
        <f>E13/$E$23</f>
        <v>4.0745233102405493E-2</v>
      </c>
    </row>
    <row r="14" spans="1:6" x14ac:dyDescent="0.25">
      <c r="A14" s="208"/>
      <c r="B14" s="123" t="s">
        <v>99</v>
      </c>
      <c r="C14" s="151">
        <v>42468420.950000003</v>
      </c>
      <c r="D14" s="184">
        <f>SUM(C14/C23)</f>
        <v>0.15218632963402492</v>
      </c>
      <c r="E14" s="151">
        <v>29632575.900000006</v>
      </c>
      <c r="F14" s="125">
        <f t="shared" ref="F14:F22" si="1">E14/$E$23</f>
        <v>0.14383680949242286</v>
      </c>
    </row>
    <row r="15" spans="1:6" x14ac:dyDescent="0.25">
      <c r="A15" s="208"/>
      <c r="B15" s="123" t="s">
        <v>100</v>
      </c>
      <c r="C15" s="151">
        <v>81131223.649999976</v>
      </c>
      <c r="D15" s="184">
        <f>SUM(C15/C23)</f>
        <v>0.29073515967423069</v>
      </c>
      <c r="E15" s="151">
        <v>62638420.029999994</v>
      </c>
      <c r="F15" s="125">
        <f>E15/$E$23</f>
        <v>0.30404749553890353</v>
      </c>
    </row>
    <row r="16" spans="1:6" x14ac:dyDescent="0.25">
      <c r="A16" s="208"/>
      <c r="B16" s="123" t="s">
        <v>102</v>
      </c>
      <c r="C16" s="151">
        <v>33049791.619999997</v>
      </c>
      <c r="D16" s="184">
        <f>SUM(C16/C23)</f>
        <v>0.11843450661231035</v>
      </c>
      <c r="E16" s="151">
        <v>26281288.030000001</v>
      </c>
      <c r="F16" s="125">
        <f t="shared" si="1"/>
        <v>0.12756962581800399</v>
      </c>
    </row>
    <row r="17" spans="1:6" x14ac:dyDescent="0.25">
      <c r="A17" s="208"/>
      <c r="B17" s="123" t="s">
        <v>103</v>
      </c>
      <c r="C17" s="151">
        <v>22002846.239999998</v>
      </c>
      <c r="D17" s="184">
        <f>SUM(C17/C23)</f>
        <v>7.8847584531334114E-2</v>
      </c>
      <c r="E17" s="151">
        <v>16844502.239999998</v>
      </c>
      <c r="F17" s="125">
        <f t="shared" si="1"/>
        <v>8.1763376490316161E-2</v>
      </c>
    </row>
    <row r="18" spans="1:6" x14ac:dyDescent="0.25">
      <c r="A18" s="208"/>
      <c r="B18" s="123" t="s">
        <v>108</v>
      </c>
      <c r="C18" s="151">
        <v>19389735.340000004</v>
      </c>
      <c r="D18" s="184">
        <f>SUM(C18/C23)</f>
        <v>6.9483455894061033E-2</v>
      </c>
      <c r="E18" s="151">
        <v>12673770.280000003</v>
      </c>
      <c r="F18" s="125">
        <f t="shared" si="1"/>
        <v>6.1518603292098233E-2</v>
      </c>
    </row>
    <row r="19" spans="1:6" x14ac:dyDescent="0.25">
      <c r="A19" s="208"/>
      <c r="B19" s="123" t="s">
        <v>109</v>
      </c>
      <c r="C19" s="151">
        <v>18807425.800000001</v>
      </c>
      <c r="D19" s="184">
        <f>SUM(C19/C23)</f>
        <v>6.7396739467570549E-2</v>
      </c>
      <c r="E19" s="151">
        <v>15147788.319999998</v>
      </c>
      <c r="F19" s="125">
        <f t="shared" si="1"/>
        <v>7.3527510742506436E-2</v>
      </c>
    </row>
    <row r="20" spans="1:6" x14ac:dyDescent="0.25">
      <c r="A20" s="208"/>
      <c r="B20" s="123" t="s">
        <v>105</v>
      </c>
      <c r="C20" s="151">
        <v>2686815.13</v>
      </c>
      <c r="D20" s="184">
        <f>SUM(C20/C23)</f>
        <v>9.628249035236746E-3</v>
      </c>
      <c r="E20" s="151">
        <v>1047161.43</v>
      </c>
      <c r="F20" s="125">
        <f>E20/$E$23</f>
        <v>5.0829316905494897E-3</v>
      </c>
    </row>
    <row r="21" spans="1:6" x14ac:dyDescent="0.25">
      <c r="A21" s="208"/>
      <c r="B21" s="123" t="s">
        <v>53</v>
      </c>
      <c r="C21" s="151">
        <v>38796201.909999996</v>
      </c>
      <c r="D21" s="184">
        <f>SUM(C21/C23)</f>
        <v>0.13902686844360873</v>
      </c>
      <c r="E21" s="151">
        <v>29771525.590000004</v>
      </c>
      <c r="F21" s="125">
        <f t="shared" si="1"/>
        <v>0.14451127262910754</v>
      </c>
    </row>
    <row r="22" spans="1:6" x14ac:dyDescent="0.25">
      <c r="A22" s="208"/>
      <c r="B22" s="123" t="s">
        <v>106</v>
      </c>
      <c r="C22" s="151">
        <v>7146248.8100000005</v>
      </c>
      <c r="D22" s="184">
        <f>SUM(C22/C23)</f>
        <v>2.5608707663650924E-2</v>
      </c>
      <c r="E22" s="151">
        <v>3584076.3499999992</v>
      </c>
      <c r="F22" s="125">
        <f t="shared" si="1"/>
        <v>1.7397141203686177E-2</v>
      </c>
    </row>
    <row r="23" spans="1:6" x14ac:dyDescent="0.25">
      <c r="A23" s="208"/>
      <c r="B23" s="155" t="s">
        <v>480</v>
      </c>
      <c r="C23" s="156">
        <f>SUM(C13:C22)</f>
        <v>279055425.36000001</v>
      </c>
      <c r="D23" s="185">
        <f>SUM(D13:D22)</f>
        <v>0.99999999999999989</v>
      </c>
      <c r="E23" s="156">
        <f>SUM(E13:E22)</f>
        <v>206015247.45000002</v>
      </c>
      <c r="F23" s="187">
        <f>SUM(F13:F22)</f>
        <v>1</v>
      </c>
    </row>
    <row r="24" spans="1:6" x14ac:dyDescent="0.25">
      <c r="A24" s="208" t="s">
        <v>110</v>
      </c>
      <c r="B24" s="123" t="s">
        <v>97</v>
      </c>
      <c r="C24" s="151">
        <v>31427448.959999993</v>
      </c>
      <c r="D24" s="184">
        <f>SUM(C24/C34)</f>
        <v>5.1141044936287232E-2</v>
      </c>
      <c r="E24" s="151">
        <v>11010283.779999999</v>
      </c>
      <c r="F24" s="188">
        <f>E24/$E$34</f>
        <v>3.5249629553574371E-2</v>
      </c>
    </row>
    <row r="25" spans="1:6" x14ac:dyDescent="0.25">
      <c r="A25" s="208"/>
      <c r="B25" s="123" t="s">
        <v>111</v>
      </c>
      <c r="C25" s="151">
        <v>149427461.66000003</v>
      </c>
      <c r="D25" s="184">
        <f>SUM(C25/C34)</f>
        <v>0.24315930132273136</v>
      </c>
      <c r="E25" s="151">
        <v>69931504.330000013</v>
      </c>
      <c r="F25" s="188">
        <f t="shared" ref="F25:F33" si="2">E25/$E$34</f>
        <v>0.22388701971827676</v>
      </c>
    </row>
    <row r="26" spans="1:6" x14ac:dyDescent="0.25">
      <c r="A26" s="208"/>
      <c r="B26" s="123" t="s">
        <v>100</v>
      </c>
      <c r="C26" s="151">
        <v>156890413.00000003</v>
      </c>
      <c r="D26" s="184">
        <f>SUM(C26/C34)</f>
        <v>0.2553035619123209</v>
      </c>
      <c r="E26" s="151">
        <v>84575088.939999998</v>
      </c>
      <c r="F26" s="188">
        <f t="shared" si="2"/>
        <v>0.27076872986788769</v>
      </c>
    </row>
    <row r="27" spans="1:6" x14ac:dyDescent="0.25">
      <c r="A27" s="208"/>
      <c r="B27" s="123" t="s">
        <v>102</v>
      </c>
      <c r="C27" s="151">
        <v>69582673.780000001</v>
      </c>
      <c r="D27" s="184">
        <f>SUM(C27/C34)</f>
        <v>0.11323001911797539</v>
      </c>
      <c r="E27" s="151">
        <v>39328134.509999998</v>
      </c>
      <c r="F27" s="188">
        <f t="shared" si="2"/>
        <v>0.12590975856851569</v>
      </c>
    </row>
    <row r="28" spans="1:6" x14ac:dyDescent="0.25">
      <c r="A28" s="208"/>
      <c r="B28" s="123" t="s">
        <v>103</v>
      </c>
      <c r="C28" s="151">
        <v>30617539.490000002</v>
      </c>
      <c r="D28" s="184">
        <f>SUM(C28/C34)</f>
        <v>4.9823100974233168E-2</v>
      </c>
      <c r="E28" s="151">
        <v>17242770.049999997</v>
      </c>
      <c r="F28" s="188">
        <f t="shared" si="2"/>
        <v>5.5203050973493345E-2</v>
      </c>
    </row>
    <row r="29" spans="1:6" x14ac:dyDescent="0.25">
      <c r="A29" s="208"/>
      <c r="B29" s="123" t="s">
        <v>108</v>
      </c>
      <c r="C29" s="151">
        <v>56736795.550000004</v>
      </c>
      <c r="D29" s="184">
        <f>SUM(C29/C34)</f>
        <v>9.2326265948487987E-2</v>
      </c>
      <c r="E29" s="151">
        <v>37940448.830000006</v>
      </c>
      <c r="F29" s="188">
        <f t="shared" si="2"/>
        <v>0.12146705689667923</v>
      </c>
    </row>
    <row r="30" spans="1:6" x14ac:dyDescent="0.25">
      <c r="A30" s="208"/>
      <c r="B30" s="123" t="s">
        <v>109</v>
      </c>
      <c r="C30" s="151">
        <v>27642968.439999998</v>
      </c>
      <c r="D30" s="184">
        <f>SUM(C30/C34)</f>
        <v>4.4982661270461896E-2</v>
      </c>
      <c r="E30" s="151">
        <v>13387138.290000003</v>
      </c>
      <c r="F30" s="188">
        <f t="shared" si="2"/>
        <v>4.2859173744654491E-2</v>
      </c>
    </row>
    <row r="31" spans="1:6" x14ac:dyDescent="0.25">
      <c r="A31" s="208"/>
      <c r="B31" s="123" t="s">
        <v>112</v>
      </c>
      <c r="C31" s="151">
        <v>2356034.06</v>
      </c>
      <c r="D31" s="184">
        <f>SUM(C31/C34)</f>
        <v>3.8339110465898684E-3</v>
      </c>
      <c r="E31" s="151">
        <v>1992392.2</v>
      </c>
      <c r="F31" s="188">
        <f>E31/$E$34</f>
        <v>6.3786809112953728E-3</v>
      </c>
    </row>
    <row r="32" spans="1:6" x14ac:dyDescent="0.25">
      <c r="A32" s="208"/>
      <c r="B32" s="123" t="s">
        <v>53</v>
      </c>
      <c r="C32" s="151">
        <v>67746270.870000005</v>
      </c>
      <c r="D32" s="184">
        <f>SUM(C32/C34)</f>
        <v>0.11024168990738718</v>
      </c>
      <c r="E32" s="151">
        <v>26901167.299999993</v>
      </c>
      <c r="F32" s="188">
        <f t="shared" si="2"/>
        <v>8.6124590503854237E-2</v>
      </c>
    </row>
    <row r="33" spans="1:7" x14ac:dyDescent="0.25">
      <c r="A33" s="208"/>
      <c r="B33" s="123" t="s">
        <v>106</v>
      </c>
      <c r="C33" s="151">
        <v>22097361.350000001</v>
      </c>
      <c r="D33" s="184">
        <f>SUM(C33/C34)</f>
        <v>3.5958443563525143E-2</v>
      </c>
      <c r="E33" s="151">
        <v>10042830.340000002</v>
      </c>
      <c r="F33" s="188">
        <f t="shared" si="2"/>
        <v>3.2152309261768861E-2</v>
      </c>
      <c r="G33" t="s">
        <v>94</v>
      </c>
    </row>
    <row r="34" spans="1:7" x14ac:dyDescent="0.25">
      <c r="A34" s="208"/>
      <c r="B34" s="155" t="s">
        <v>480</v>
      </c>
      <c r="C34" s="156">
        <f>SUM(C24:C33)</f>
        <v>614524967.15999997</v>
      </c>
      <c r="D34" s="185">
        <f>SUM(D24:D33)</f>
        <v>1.0000000000000002</v>
      </c>
      <c r="E34" s="156">
        <f>SUM(E24:E33)</f>
        <v>312351758.56999999</v>
      </c>
      <c r="F34" s="187">
        <f>SUM(F24:F33)</f>
        <v>1</v>
      </c>
    </row>
    <row r="35" spans="1:7" x14ac:dyDescent="0.25">
      <c r="A35" s="208" t="s">
        <v>526</v>
      </c>
      <c r="B35" s="123" t="s">
        <v>97</v>
      </c>
      <c r="C35" s="151">
        <v>23113670.019999992</v>
      </c>
      <c r="D35" s="184">
        <f>SUM(C35/C45)</f>
        <v>5.8951577942917839E-2</v>
      </c>
      <c r="E35" s="151">
        <v>4257647.3800000008</v>
      </c>
      <c r="F35" s="188">
        <f>E35/$E$45</f>
        <v>3.7213214031603534E-2</v>
      </c>
    </row>
    <row r="36" spans="1:7" x14ac:dyDescent="0.25">
      <c r="A36" s="208"/>
      <c r="B36" s="123" t="s">
        <v>111</v>
      </c>
      <c r="C36" s="151">
        <v>90360050.829999998</v>
      </c>
      <c r="D36" s="184">
        <f>SUM(C36/C45)</f>
        <v>0.23046394513815788</v>
      </c>
      <c r="E36" s="151">
        <v>10319995.82</v>
      </c>
      <c r="F36" s="188">
        <f t="shared" ref="F36:F42" si="3">E36/$E$45</f>
        <v>9.0200098547126226E-2</v>
      </c>
    </row>
    <row r="37" spans="1:7" x14ac:dyDescent="0.25">
      <c r="A37" s="208"/>
      <c r="B37" s="123" t="s">
        <v>100</v>
      </c>
      <c r="C37" s="151">
        <v>79481201.489999995</v>
      </c>
      <c r="D37" s="184">
        <f>SUM(C37/C45)</f>
        <v>0.20271736338626217</v>
      </c>
      <c r="E37" s="151">
        <v>27756648.699999999</v>
      </c>
      <c r="F37" s="188">
        <f t="shared" si="3"/>
        <v>0.24260207966614883</v>
      </c>
    </row>
    <row r="38" spans="1:7" x14ac:dyDescent="0.25">
      <c r="A38" s="208"/>
      <c r="B38" s="123" t="s">
        <v>102</v>
      </c>
      <c r="C38" s="151">
        <v>77386128.159999996</v>
      </c>
      <c r="D38" s="184">
        <f>SUM(C38/C45)</f>
        <v>0.19737386412358543</v>
      </c>
      <c r="E38" s="151">
        <v>48881086.299999997</v>
      </c>
      <c r="F38" s="188">
        <f t="shared" si="3"/>
        <v>0.42723649100766603</v>
      </c>
    </row>
    <row r="39" spans="1:7" x14ac:dyDescent="0.25">
      <c r="A39" s="208"/>
      <c r="B39" s="123" t="s">
        <v>103</v>
      </c>
      <c r="C39" s="151">
        <v>23149181.48</v>
      </c>
      <c r="D39" s="184">
        <f>SUM(C39/C45)</f>
        <v>5.9042150171397599E-2</v>
      </c>
      <c r="E39" s="151">
        <v>5624414.5499999998</v>
      </c>
      <c r="F39" s="188">
        <f>E39/$E$45</f>
        <v>4.9159200791216072E-2</v>
      </c>
    </row>
    <row r="40" spans="1:7" x14ac:dyDescent="0.25">
      <c r="A40" s="208"/>
      <c r="B40" s="123" t="s">
        <v>108</v>
      </c>
      <c r="C40" s="151">
        <v>48103820.879999995</v>
      </c>
      <c r="D40" s="184">
        <f>SUM(C40/C45)</f>
        <v>0.12268913346542097</v>
      </c>
      <c r="E40" s="151">
        <v>9711720.9300000016</v>
      </c>
      <c r="F40" s="188">
        <f t="shared" si="3"/>
        <v>8.4883579434258769E-2</v>
      </c>
    </row>
    <row r="41" spans="1:7" x14ac:dyDescent="0.25">
      <c r="A41" s="208"/>
      <c r="B41" s="123" t="s">
        <v>109</v>
      </c>
      <c r="C41" s="151">
        <v>23629523.629999999</v>
      </c>
      <c r="D41" s="184">
        <f>SUM(C41/C45)</f>
        <v>6.0267266203187071E-2</v>
      </c>
      <c r="E41" s="151">
        <v>3689850.51</v>
      </c>
      <c r="F41" s="188">
        <f t="shared" si="3"/>
        <v>3.2250485894689436E-2</v>
      </c>
    </row>
    <row r="42" spans="1:7" x14ac:dyDescent="0.25">
      <c r="A42" s="208"/>
      <c r="B42" s="123" t="s">
        <v>112</v>
      </c>
      <c r="C42" s="151">
        <v>1406448.9800000002</v>
      </c>
      <c r="D42" s="184">
        <f>SUM(C42/C45)</f>
        <v>3.5871580149523714E-3</v>
      </c>
      <c r="E42" s="151">
        <v>916731.98</v>
      </c>
      <c r="F42" s="188">
        <f t="shared" si="3"/>
        <v>8.0125337625671766E-3</v>
      </c>
    </row>
    <row r="43" spans="1:7" x14ac:dyDescent="0.25">
      <c r="A43" s="208"/>
      <c r="B43" s="123" t="s">
        <v>53</v>
      </c>
      <c r="C43" s="151">
        <v>14361402.950000001</v>
      </c>
      <c r="D43" s="184">
        <f>SUM(C43/C45)</f>
        <v>3.6628859226769193E-2</v>
      </c>
      <c r="E43" s="151">
        <v>3034241.34</v>
      </c>
      <c r="F43" s="188">
        <f>E43/$E$45</f>
        <v>2.652024987775279E-2</v>
      </c>
    </row>
    <row r="44" spans="1:7" x14ac:dyDescent="0.25">
      <c r="A44" s="208"/>
      <c r="B44" s="123" t="s">
        <v>106</v>
      </c>
      <c r="C44" s="151">
        <v>11087474.75</v>
      </c>
      <c r="D44" s="184">
        <f>SUM(C44/C45)</f>
        <v>2.8278682327349359E-2</v>
      </c>
      <c r="E44" s="151">
        <v>219908</v>
      </c>
      <c r="F44" s="188">
        <v>0</v>
      </c>
    </row>
    <row r="45" spans="1:7" x14ac:dyDescent="0.25">
      <c r="A45" s="208"/>
      <c r="B45" s="155" t="s">
        <v>480</v>
      </c>
      <c r="C45" s="156">
        <f>SUM(C35:C44)</f>
        <v>392078903.17000002</v>
      </c>
      <c r="D45" s="185">
        <f>SUM(D35:D44)</f>
        <v>0.99999999999999989</v>
      </c>
      <c r="E45" s="156">
        <f>SUM(E35:E44)</f>
        <v>114412245.51000001</v>
      </c>
      <c r="F45" s="187">
        <f>SUM(F35:F44)</f>
        <v>0.99807793301302883</v>
      </c>
    </row>
    <row r="46" spans="1:7" ht="15" customHeight="1" x14ac:dyDescent="0.25">
      <c r="A46" s="215"/>
      <c r="B46" s="209" t="s">
        <v>525</v>
      </c>
      <c r="C46" s="210"/>
      <c r="D46" s="210"/>
      <c r="E46" s="210"/>
      <c r="F46" s="211"/>
    </row>
    <row r="47" spans="1:7" ht="30.75" customHeight="1" x14ac:dyDescent="0.25">
      <c r="A47" s="216"/>
      <c r="B47" s="212"/>
      <c r="C47" s="213"/>
      <c r="D47" s="213"/>
      <c r="E47" s="213"/>
      <c r="F47" s="214"/>
    </row>
  </sheetData>
  <sheetProtection algorithmName="SHA-512" hashValue="iTEY0Uy+NuVcIK29znO8UBoclL2iOhZlEAlV6DNv/asvD3BVl3vEYSAaHQ2vQmlUMQ0ojl+QYGo21gj3HmtJTg==" saltValue="Gg7/h9GjnuRJmtP7X0AEhg==" spinCount="100000" sheet="1" objects="1" scenarios="1"/>
  <mergeCells count="6">
    <mergeCell ref="A2:A12"/>
    <mergeCell ref="A13:A23"/>
    <mergeCell ref="A24:A34"/>
    <mergeCell ref="A35:A45"/>
    <mergeCell ref="B46:F47"/>
    <mergeCell ref="A46:A47"/>
  </mergeCells>
  <pageMargins left="0.7" right="0.7" top="0.75" bottom="0.75" header="0.3" footer="0.3"/>
  <pageSetup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D2586-766E-49F3-B123-E004725B8DAA}">
  <sheetPr>
    <pageSetUpPr fitToPage="1"/>
  </sheetPr>
  <dimension ref="A1:H45"/>
  <sheetViews>
    <sheetView workbookViewId="0">
      <pane xSplit="2" ySplit="1" topLeftCell="C2" activePane="bottomRight" state="frozen"/>
      <selection activeCell="D25" sqref="D25"/>
      <selection pane="topRight" activeCell="D25" sqref="D25"/>
      <selection pane="bottomLeft" activeCell="D25" sqref="D25"/>
      <selection pane="bottomRight" activeCell="B40" sqref="B40:F41"/>
    </sheetView>
  </sheetViews>
  <sheetFormatPr defaultColWidth="8.85546875" defaultRowHeight="12.75" x14ac:dyDescent="0.2"/>
  <cols>
    <col min="1" max="1" width="4" style="13" bestFit="1" customWidth="1"/>
    <col min="2" max="2" width="36.5703125" style="13" customWidth="1"/>
    <col min="3" max="3" width="21.5703125" style="13" customWidth="1"/>
    <col min="4" max="4" width="23.28515625" style="13" customWidth="1"/>
    <col min="5" max="5" width="25.28515625" style="13" customWidth="1"/>
    <col min="6" max="6" width="23" style="13" customWidth="1"/>
    <col min="7" max="9" width="36.5703125" style="13" customWidth="1"/>
    <col min="10" max="16384" width="8.85546875" style="13"/>
  </cols>
  <sheetData>
    <row r="1" spans="1:6" ht="81" customHeight="1" x14ac:dyDescent="0.25">
      <c r="A1" s="183"/>
      <c r="B1" s="107" t="s">
        <v>474</v>
      </c>
      <c r="C1" s="119" t="s">
        <v>95</v>
      </c>
      <c r="D1" s="119" t="s">
        <v>496</v>
      </c>
      <c r="E1" s="119" t="s">
        <v>497</v>
      </c>
      <c r="F1" s="119" t="s">
        <v>498</v>
      </c>
    </row>
    <row r="2" spans="1:6" ht="13.5" customHeight="1" x14ac:dyDescent="0.2">
      <c r="A2" s="208" t="s">
        <v>113</v>
      </c>
      <c r="B2" s="190" t="s">
        <v>98</v>
      </c>
      <c r="C2" s="191">
        <v>25881.870000000003</v>
      </c>
      <c r="D2" s="192">
        <f>SUM(C2/C10)</f>
        <v>4.1613402432459136E-4</v>
      </c>
      <c r="E2" s="191">
        <v>6233.27</v>
      </c>
      <c r="F2" s="193">
        <f t="shared" ref="F2:F9" si="0">E2/$E$10</f>
        <v>1.3421040211248936E-4</v>
      </c>
    </row>
    <row r="3" spans="1:6" ht="13.5" customHeight="1" x14ac:dyDescent="0.2">
      <c r="A3" s="208"/>
      <c r="B3" s="190" t="s">
        <v>99</v>
      </c>
      <c r="C3" s="191">
        <v>7132576.3700000001</v>
      </c>
      <c r="D3" s="192">
        <f>SUM(C3/C10)</f>
        <v>0.11467902854973715</v>
      </c>
      <c r="E3" s="191">
        <v>6645118.9699999997</v>
      </c>
      <c r="F3" s="193">
        <f t="shared" si="0"/>
        <v>0.14307804556020051</v>
      </c>
    </row>
    <row r="4" spans="1:6" ht="13.5" customHeight="1" x14ac:dyDescent="0.2">
      <c r="A4" s="208"/>
      <c r="B4" s="190" t="s">
        <v>100</v>
      </c>
      <c r="C4" s="191">
        <v>20244979.390000001</v>
      </c>
      <c r="D4" s="192">
        <f>SUM(C4/C10)</f>
        <v>0.32550293877255043</v>
      </c>
      <c r="E4" s="191">
        <v>19184194.27</v>
      </c>
      <c r="F4" s="193">
        <f t="shared" si="0"/>
        <v>0.41306062904074659</v>
      </c>
    </row>
    <row r="5" spans="1:6" ht="13.5" customHeight="1" x14ac:dyDescent="0.2">
      <c r="A5" s="208"/>
      <c r="B5" s="190" t="s">
        <v>101</v>
      </c>
      <c r="C5" s="191">
        <v>10655944.090000002</v>
      </c>
      <c r="D5" s="192">
        <f>SUM(C5/C10)</f>
        <v>0.17132845876861083</v>
      </c>
      <c r="E5" s="191">
        <v>8073764.8099999996</v>
      </c>
      <c r="F5" s="193">
        <f t="shared" si="0"/>
        <v>0.17383864676353925</v>
      </c>
    </row>
    <row r="6" spans="1:6" ht="13.5" customHeight="1" x14ac:dyDescent="0.2">
      <c r="A6" s="208"/>
      <c r="B6" s="190" t="s">
        <v>102</v>
      </c>
      <c r="C6" s="191">
        <v>5645043.5100000016</v>
      </c>
      <c r="D6" s="192">
        <f>SUM(C6/C10)</f>
        <v>9.076216955358006E-2</v>
      </c>
      <c r="E6" s="191">
        <v>3294664.57</v>
      </c>
      <c r="F6" s="193">
        <f t="shared" si="0"/>
        <v>7.0938409015728801E-2</v>
      </c>
    </row>
    <row r="7" spans="1:6" ht="13.5" customHeight="1" x14ac:dyDescent="0.2">
      <c r="A7" s="208"/>
      <c r="B7" s="190" t="s">
        <v>103</v>
      </c>
      <c r="C7" s="191">
        <v>1269914.6200000001</v>
      </c>
      <c r="D7" s="192">
        <f>SUM(C7/C10)</f>
        <v>2.0417948215072333E-2</v>
      </c>
      <c r="E7" s="191">
        <v>1006383.94</v>
      </c>
      <c r="F7" s="193">
        <f t="shared" si="0"/>
        <v>2.1668753842999159E-2</v>
      </c>
    </row>
    <row r="8" spans="1:6" ht="13.5" customHeight="1" x14ac:dyDescent="0.2">
      <c r="A8" s="208"/>
      <c r="B8" s="190" t="s">
        <v>104</v>
      </c>
      <c r="C8" s="191">
        <v>16492191.190000001</v>
      </c>
      <c r="D8" s="192">
        <f>SUM(C8/C10)</f>
        <v>0.2651648389326301</v>
      </c>
      <c r="E8" s="191">
        <v>7531621.0100000007</v>
      </c>
      <c r="F8" s="193">
        <f t="shared" si="0"/>
        <v>0.16216558633124722</v>
      </c>
    </row>
    <row r="9" spans="1:6" ht="13.5" customHeight="1" x14ac:dyDescent="0.2">
      <c r="A9" s="208"/>
      <c r="B9" s="190" t="s">
        <v>106</v>
      </c>
      <c r="C9" s="191">
        <v>729464.69</v>
      </c>
      <c r="D9" s="192">
        <f>SUM(C9/C10)</f>
        <v>1.1728483183494487E-2</v>
      </c>
      <c r="E9" s="191">
        <v>702034.69</v>
      </c>
      <c r="F9" s="193">
        <f t="shared" si="0"/>
        <v>1.5115719043426132E-2</v>
      </c>
    </row>
    <row r="10" spans="1:6" ht="13.5" customHeight="1" x14ac:dyDescent="0.2">
      <c r="A10" s="208"/>
      <c r="B10" s="194" t="s">
        <v>480</v>
      </c>
      <c r="C10" s="195">
        <f>SUM(C2:C9)</f>
        <v>62195995.730000004</v>
      </c>
      <c r="D10" s="196">
        <f>SUM(D2:D9)</f>
        <v>1</v>
      </c>
      <c r="E10" s="195">
        <f>SUM(E2:E9)</f>
        <v>46444015.529999994</v>
      </c>
      <c r="F10" s="196">
        <f>SUM(F2:F9)</f>
        <v>1.0000000000000002</v>
      </c>
    </row>
    <row r="11" spans="1:6" ht="13.5" customHeight="1" x14ac:dyDescent="0.2">
      <c r="A11" s="208" t="s">
        <v>114</v>
      </c>
      <c r="B11" s="190" t="s">
        <v>99</v>
      </c>
      <c r="C11" s="191">
        <v>1888793.9499999997</v>
      </c>
      <c r="D11" s="192">
        <f>SUM(C11/C19)</f>
        <v>7.6018239303577428E-2</v>
      </c>
      <c r="E11" s="191">
        <v>725248.26000000013</v>
      </c>
      <c r="F11" s="193">
        <f t="shared" ref="F11:F18" si="1">E11/$E$19</f>
        <v>5.3022558083820337E-2</v>
      </c>
    </row>
    <row r="12" spans="1:6" ht="13.5" customHeight="1" x14ac:dyDescent="0.2">
      <c r="A12" s="208"/>
      <c r="B12" s="190" t="s">
        <v>100</v>
      </c>
      <c r="C12" s="191">
        <v>11194148.000000002</v>
      </c>
      <c r="D12" s="192">
        <f>SUM(C12/C19)</f>
        <v>0.45053057347185116</v>
      </c>
      <c r="E12" s="191">
        <v>7080795.8499999987</v>
      </c>
      <c r="F12" s="193">
        <f t="shared" si="1"/>
        <v>0.51767364355524115</v>
      </c>
    </row>
    <row r="13" spans="1:6" ht="13.5" customHeight="1" x14ac:dyDescent="0.2">
      <c r="A13" s="208"/>
      <c r="B13" s="190" t="s">
        <v>102</v>
      </c>
      <c r="C13" s="191">
        <v>3090607.93</v>
      </c>
      <c r="D13" s="192">
        <f>SUM(C13/C19)</f>
        <v>0.12438761423196751</v>
      </c>
      <c r="E13" s="191">
        <v>1635662.1900000002</v>
      </c>
      <c r="F13" s="193">
        <f t="shared" si="1"/>
        <v>0.11958249093184142</v>
      </c>
    </row>
    <row r="14" spans="1:6" ht="13.5" customHeight="1" x14ac:dyDescent="0.2">
      <c r="A14" s="208"/>
      <c r="B14" s="190" t="s">
        <v>103</v>
      </c>
      <c r="C14" s="191">
        <v>1519268.42</v>
      </c>
      <c r="D14" s="192">
        <f>SUM(C14/C19)</f>
        <v>6.1145955236635526E-2</v>
      </c>
      <c r="E14" s="191">
        <v>1028845.3799999999</v>
      </c>
      <c r="F14" s="193">
        <f t="shared" si="1"/>
        <v>7.5218400276231182E-2</v>
      </c>
    </row>
    <row r="15" spans="1:6" ht="13.5" customHeight="1" x14ac:dyDescent="0.2">
      <c r="A15" s="208"/>
      <c r="B15" s="190" t="s">
        <v>108</v>
      </c>
      <c r="C15" s="191">
        <v>4409188.9399999995</v>
      </c>
      <c r="D15" s="192">
        <f>SUM(C15/C19)</f>
        <v>0.17745650867613533</v>
      </c>
      <c r="E15" s="191">
        <v>1953792.4099999997</v>
      </c>
      <c r="F15" s="193">
        <f t="shared" si="1"/>
        <v>0.1428408412078814</v>
      </c>
    </row>
    <row r="16" spans="1:6" ht="13.5" customHeight="1" x14ac:dyDescent="0.2">
      <c r="A16" s="208"/>
      <c r="B16" s="190" t="s">
        <v>109</v>
      </c>
      <c r="C16" s="191">
        <v>1392881.4500000002</v>
      </c>
      <c r="D16" s="192">
        <f>SUM(C16/C19)</f>
        <v>5.6059262254421108E-2</v>
      </c>
      <c r="E16" s="191">
        <v>665090.41999999993</v>
      </c>
      <c r="F16" s="193">
        <f t="shared" si="1"/>
        <v>4.8624446786597532E-2</v>
      </c>
    </row>
    <row r="17" spans="1:6" ht="13.5" customHeight="1" x14ac:dyDescent="0.2">
      <c r="A17" s="208"/>
      <c r="B17" s="190" t="s">
        <v>53</v>
      </c>
      <c r="C17" s="191">
        <v>902214.57000000007</v>
      </c>
      <c r="D17" s="192">
        <f>SUM(C17/C19)</f>
        <v>3.6311405532315599E-2</v>
      </c>
      <c r="E17" s="191">
        <v>443756.9</v>
      </c>
      <c r="F17" s="193">
        <f t="shared" si="1"/>
        <v>3.244285757451669E-2</v>
      </c>
    </row>
    <row r="18" spans="1:6" ht="13.5" customHeight="1" x14ac:dyDescent="0.2">
      <c r="A18" s="208"/>
      <c r="B18" s="190" t="s">
        <v>106</v>
      </c>
      <c r="C18" s="191">
        <v>449485.76</v>
      </c>
      <c r="D18" s="192">
        <f>SUM(C18/C19)</f>
        <v>1.8090441293096251E-2</v>
      </c>
      <c r="E18" s="191">
        <v>144916.29</v>
      </c>
      <c r="F18" s="193">
        <f t="shared" si="1"/>
        <v>1.0594761583870261E-2</v>
      </c>
    </row>
    <row r="19" spans="1:6" ht="13.5" customHeight="1" x14ac:dyDescent="0.2">
      <c r="A19" s="208"/>
      <c r="B19" s="194" t="s">
        <v>480</v>
      </c>
      <c r="C19" s="195">
        <f>SUM(C11:C18)</f>
        <v>24846589.020000003</v>
      </c>
      <c r="D19" s="197">
        <f>SUM(D11:D18)</f>
        <v>0.99999999999999989</v>
      </c>
      <c r="E19" s="198">
        <f>SUM(E11:E18)</f>
        <v>13678107.699999999</v>
      </c>
      <c r="F19" s="197">
        <v>1</v>
      </c>
    </row>
    <row r="20" spans="1:6" ht="13.5" customHeight="1" x14ac:dyDescent="0.2">
      <c r="A20" s="208" t="s">
        <v>115</v>
      </c>
      <c r="B20" s="190" t="s">
        <v>111</v>
      </c>
      <c r="C20" s="191">
        <v>13773303.649999999</v>
      </c>
      <c r="D20" s="192">
        <f>SUM(C20/C29)</f>
        <v>0.19579491636944693</v>
      </c>
      <c r="E20" s="191">
        <v>1478574.27</v>
      </c>
      <c r="F20" s="199">
        <f t="shared" ref="F20:F28" si="2">E20/$E$29</f>
        <v>8.5846137912681905E-2</v>
      </c>
    </row>
    <row r="21" spans="1:6" ht="13.5" customHeight="1" x14ac:dyDescent="0.2">
      <c r="A21" s="208"/>
      <c r="B21" s="190" t="s">
        <v>100</v>
      </c>
      <c r="C21" s="191">
        <v>21050590.070000004</v>
      </c>
      <c r="D21" s="192">
        <f>SUM(C21/C29)</f>
        <v>0.29924545534020525</v>
      </c>
      <c r="E21" s="191">
        <v>9406767.2899999991</v>
      </c>
      <c r="F21" s="199">
        <f t="shared" si="2"/>
        <v>0.54615764556070956</v>
      </c>
    </row>
    <row r="22" spans="1:6" ht="13.5" customHeight="1" x14ac:dyDescent="0.2">
      <c r="A22" s="208"/>
      <c r="B22" s="190" t="s">
        <v>102</v>
      </c>
      <c r="C22" s="191">
        <v>17273749.27</v>
      </c>
      <c r="D22" s="192">
        <f>SUM(C22/C29)</f>
        <v>0.24555563281336973</v>
      </c>
      <c r="E22" s="191">
        <v>452091.5</v>
      </c>
      <c r="F22" s="199">
        <f t="shared" si="2"/>
        <v>2.6248467896138373E-2</v>
      </c>
    </row>
    <row r="23" spans="1:6" ht="13.5" customHeight="1" x14ac:dyDescent="0.2">
      <c r="A23" s="208"/>
      <c r="B23" s="190" t="s">
        <v>103</v>
      </c>
      <c r="C23" s="191">
        <v>2200219.5100000002</v>
      </c>
      <c r="D23" s="192">
        <f>SUM(C23/C29)</f>
        <v>3.1277303245606992E-2</v>
      </c>
      <c r="E23" s="191">
        <v>151194.51999999999</v>
      </c>
      <c r="F23" s="199">
        <f t="shared" si="2"/>
        <v>8.7783656721970027E-3</v>
      </c>
    </row>
    <row r="24" spans="1:6" ht="13.5" customHeight="1" x14ac:dyDescent="0.2">
      <c r="A24" s="208"/>
      <c r="B24" s="190" t="s">
        <v>108</v>
      </c>
      <c r="C24" s="191">
        <v>5520404.9100000001</v>
      </c>
      <c r="D24" s="192">
        <f>SUM(C24/C29)</f>
        <v>7.8475523748358977E-2</v>
      </c>
      <c r="E24" s="191">
        <v>2157441.4699999997</v>
      </c>
      <c r="F24" s="199">
        <f t="shared" si="2"/>
        <v>0.12526122071105644</v>
      </c>
    </row>
    <row r="25" spans="1:6" ht="13.5" customHeight="1" x14ac:dyDescent="0.2">
      <c r="A25" s="208"/>
      <c r="B25" s="190" t="s">
        <v>109</v>
      </c>
      <c r="C25" s="191">
        <v>8262492.5600000005</v>
      </c>
      <c r="D25" s="192">
        <f>SUM(C25/C29)</f>
        <v>0.1174557739303437</v>
      </c>
      <c r="E25" s="191">
        <v>3395489.27</v>
      </c>
      <c r="F25" s="199">
        <f t="shared" si="2"/>
        <v>0.1971423729383926</v>
      </c>
    </row>
    <row r="26" spans="1:6" ht="13.5" customHeight="1" x14ac:dyDescent="0.2">
      <c r="A26" s="208"/>
      <c r="B26" s="190" t="s">
        <v>112</v>
      </c>
      <c r="C26" s="191">
        <v>101728.32000000001</v>
      </c>
      <c r="D26" s="192">
        <f>SUM(C26/C29)</f>
        <v>1.4461227613176406E-3</v>
      </c>
      <c r="E26" s="191">
        <v>6000</v>
      </c>
      <c r="F26" s="199">
        <f>E26/$E$29</f>
        <v>3.4836046989786414E-4</v>
      </c>
    </row>
    <row r="27" spans="1:6" ht="13.5" customHeight="1" x14ac:dyDescent="0.2">
      <c r="A27" s="208"/>
      <c r="B27" s="190" t="s">
        <v>53</v>
      </c>
      <c r="C27" s="191">
        <v>879354.92000000016</v>
      </c>
      <c r="D27" s="192">
        <f>SUM(C27/C29)</f>
        <v>1.250050295816006E-2</v>
      </c>
      <c r="E27" s="191">
        <v>117121.68</v>
      </c>
      <c r="F27" s="199">
        <f t="shared" si="2"/>
        <v>6.8000939133378785E-3</v>
      </c>
    </row>
    <row r="28" spans="1:6" ht="13.5" customHeight="1" x14ac:dyDescent="0.2">
      <c r="A28" s="208"/>
      <c r="B28" s="190" t="s">
        <v>106</v>
      </c>
      <c r="C28" s="191">
        <v>1283719.92</v>
      </c>
      <c r="D28" s="192">
        <f>SUM(C28/C29)</f>
        <v>1.8248768833190803E-2</v>
      </c>
      <c r="E28" s="191">
        <v>58858.6</v>
      </c>
      <c r="F28" s="199">
        <f t="shared" si="2"/>
        <v>3.4173349255884043E-3</v>
      </c>
    </row>
    <row r="29" spans="1:6" ht="13.5" customHeight="1" x14ac:dyDescent="0.2">
      <c r="A29" s="208"/>
      <c r="B29" s="194" t="s">
        <v>480</v>
      </c>
      <c r="C29" s="195">
        <f>SUM(C20:C28)</f>
        <v>70345563.129999995</v>
      </c>
      <c r="D29" s="196">
        <f>SUM(D20:D28)</f>
        <v>1</v>
      </c>
      <c r="E29" s="195">
        <f>SUM(E20:E28)</f>
        <v>17223538.599999998</v>
      </c>
      <c r="F29" s="196">
        <f>SUM(F20:F28)</f>
        <v>0.99999999999999989</v>
      </c>
    </row>
    <row r="30" spans="1:6" ht="13.5" customHeight="1" x14ac:dyDescent="0.2">
      <c r="A30" s="208" t="s">
        <v>527</v>
      </c>
      <c r="B30" s="190" t="s">
        <v>111</v>
      </c>
      <c r="C30" s="191">
        <v>3087861.09</v>
      </c>
      <c r="D30" s="192">
        <f>SUM(C30/C39)</f>
        <v>7.5757023817285121E-2</v>
      </c>
      <c r="E30" s="191">
        <v>795573.57</v>
      </c>
      <c r="F30" s="199">
        <f t="shared" ref="F30:F36" si="3">E30/$E$39</f>
        <v>0.11353455614930689</v>
      </c>
    </row>
    <row r="31" spans="1:6" ht="13.5" customHeight="1" x14ac:dyDescent="0.2">
      <c r="A31" s="208"/>
      <c r="B31" s="190" t="s">
        <v>100</v>
      </c>
      <c r="C31" s="191">
        <v>14537571.809999999</v>
      </c>
      <c r="D31" s="192">
        <f>SUM(C31/C39)</f>
        <v>0.35666214954496633</v>
      </c>
      <c r="E31" s="191">
        <v>4020449.34</v>
      </c>
      <c r="F31" s="199">
        <f t="shared" si="3"/>
        <v>0.57374949162485867</v>
      </c>
    </row>
    <row r="32" spans="1:6" ht="13.5" customHeight="1" x14ac:dyDescent="0.2">
      <c r="A32" s="208"/>
      <c r="B32" s="190" t="s">
        <v>102</v>
      </c>
      <c r="C32" s="191">
        <v>812112.7</v>
      </c>
      <c r="D32" s="192">
        <f>SUM(C32/C39)</f>
        <v>1.9924225657514835E-2</v>
      </c>
      <c r="E32" s="191">
        <v>24785.83</v>
      </c>
      <c r="F32" s="199">
        <f t="shared" si="3"/>
        <v>3.537131340150196E-3</v>
      </c>
    </row>
    <row r="33" spans="1:8" ht="13.5" customHeight="1" x14ac:dyDescent="0.2">
      <c r="A33" s="208"/>
      <c r="B33" s="190" t="s">
        <v>103</v>
      </c>
      <c r="C33" s="191">
        <v>5510769.0099999988</v>
      </c>
      <c r="D33" s="192">
        <f>SUM(C33/C39)</f>
        <v>0.13520020719006071</v>
      </c>
      <c r="E33" s="191">
        <v>649114.76</v>
      </c>
      <c r="F33" s="199">
        <f>E33/$E$39</f>
        <v>9.2633741171874118E-2</v>
      </c>
    </row>
    <row r="34" spans="1:8" ht="13.5" customHeight="1" x14ac:dyDescent="0.2">
      <c r="A34" s="208"/>
      <c r="B34" s="190" t="s">
        <v>108</v>
      </c>
      <c r="C34" s="191">
        <v>6837608.0700000003</v>
      </c>
      <c r="D34" s="192">
        <f>SUM(C34/C39)</f>
        <v>0.16775263598799095</v>
      </c>
      <c r="E34" s="191">
        <v>822743.12999999989</v>
      </c>
      <c r="F34" s="199">
        <f t="shared" si="3"/>
        <v>0.11741186436025206</v>
      </c>
    </row>
    <row r="35" spans="1:8" ht="13.5" customHeight="1" x14ac:dyDescent="0.2">
      <c r="A35" s="208"/>
      <c r="B35" s="190" t="s">
        <v>109</v>
      </c>
      <c r="C35" s="191">
        <v>8624681.5899999999</v>
      </c>
      <c r="D35" s="192">
        <f>SUM(C35/C39)</f>
        <v>0.21159637353703969</v>
      </c>
      <c r="E35" s="191">
        <v>609720</v>
      </c>
      <c r="F35" s="199">
        <f t="shared" si="3"/>
        <v>8.701180153000232E-2</v>
      </c>
    </row>
    <row r="36" spans="1:8" ht="13.5" customHeight="1" x14ac:dyDescent="0.2">
      <c r="A36" s="208"/>
      <c r="B36" s="190" t="s">
        <v>112</v>
      </c>
      <c r="C36" s="191">
        <v>22839.62</v>
      </c>
      <c r="D36" s="192">
        <f>SUM(C36/C39)</f>
        <v>5.6034309377490216E-4</v>
      </c>
      <c r="E36" s="191">
        <v>0</v>
      </c>
      <c r="F36" s="199">
        <f t="shared" si="3"/>
        <v>0</v>
      </c>
    </row>
    <row r="37" spans="1:8" ht="13.5" customHeight="1" x14ac:dyDescent="0.2">
      <c r="A37" s="208"/>
      <c r="B37" s="190" t="s">
        <v>53</v>
      </c>
      <c r="C37" s="191">
        <v>800787.88</v>
      </c>
      <c r="D37" s="192">
        <f>SUM(C37/C39)</f>
        <v>1.9646384578055374E-2</v>
      </c>
      <c r="E37" s="191">
        <v>84938.69</v>
      </c>
      <c r="F37" s="199">
        <f>E37/$E$39</f>
        <v>1.2121413823555718E-2</v>
      </c>
    </row>
    <row r="38" spans="1:8" ht="13.5" customHeight="1" x14ac:dyDescent="0.2">
      <c r="A38" s="208"/>
      <c r="B38" s="190" t="s">
        <v>106</v>
      </c>
      <c r="C38" s="191">
        <v>525831.58000000007</v>
      </c>
      <c r="D38" s="192">
        <f>SUM(C38/C39)</f>
        <v>1.2900656593312193E-2</v>
      </c>
      <c r="E38" s="191">
        <v>0</v>
      </c>
      <c r="F38" s="199">
        <v>0</v>
      </c>
    </row>
    <row r="39" spans="1:8" ht="13.5" customHeight="1" x14ac:dyDescent="0.2">
      <c r="A39" s="208"/>
      <c r="B39" s="194" t="s">
        <v>480</v>
      </c>
      <c r="C39" s="195">
        <f>SUM(C30:C38)</f>
        <v>40760063.349999994</v>
      </c>
      <c r="D39" s="196">
        <f>SUM(D30:D38)</f>
        <v>1.0000000000000002</v>
      </c>
      <c r="E39" s="195">
        <f>SUM(E30:E38)</f>
        <v>7007325.3200000003</v>
      </c>
      <c r="F39" s="196">
        <f>SUM(F30:F38)</f>
        <v>0.99999999999999989</v>
      </c>
    </row>
    <row r="40" spans="1:8" ht="12.75" customHeight="1" x14ac:dyDescent="0.2">
      <c r="A40" s="218"/>
      <c r="B40" s="217" t="s">
        <v>525</v>
      </c>
      <c r="C40" s="217"/>
      <c r="D40" s="217"/>
      <c r="E40" s="217"/>
      <c r="F40" s="217"/>
      <c r="G40" s="189"/>
      <c r="H40" s="22"/>
    </row>
    <row r="41" spans="1:8" ht="36.75" customHeight="1" x14ac:dyDescent="0.2">
      <c r="A41" s="218"/>
      <c r="B41" s="217"/>
      <c r="C41" s="217"/>
      <c r="D41" s="217"/>
      <c r="E41" s="217"/>
      <c r="F41" s="217"/>
      <c r="G41" s="189"/>
      <c r="H41" s="22"/>
    </row>
    <row r="42" spans="1:8" x14ac:dyDescent="0.2">
      <c r="A42" s="22"/>
      <c r="B42" s="22"/>
      <c r="C42" s="22"/>
      <c r="D42" s="22"/>
      <c r="E42" s="22"/>
      <c r="F42" s="22"/>
      <c r="G42" s="22"/>
      <c r="H42" s="22"/>
    </row>
    <row r="43" spans="1:8" x14ac:dyDescent="0.2">
      <c r="A43" s="22"/>
      <c r="B43" s="22"/>
      <c r="C43" s="22"/>
      <c r="D43" s="22"/>
      <c r="E43" s="22"/>
      <c r="F43" s="22"/>
      <c r="G43" s="22"/>
      <c r="H43" s="22"/>
    </row>
    <row r="44" spans="1:8" x14ac:dyDescent="0.2">
      <c r="A44" s="22"/>
      <c r="B44" s="22"/>
      <c r="C44" s="22"/>
      <c r="D44" s="22"/>
      <c r="E44" s="22"/>
      <c r="F44" s="22"/>
      <c r="G44" s="22"/>
      <c r="H44" s="22"/>
    </row>
    <row r="45" spans="1:8" x14ac:dyDescent="0.2">
      <c r="A45" s="22"/>
      <c r="B45" s="22"/>
      <c r="C45" s="22"/>
      <c r="D45" s="22"/>
      <c r="E45" s="22"/>
      <c r="F45" s="22"/>
      <c r="G45" s="22"/>
      <c r="H45" s="22"/>
    </row>
  </sheetData>
  <sheetProtection algorithmName="SHA-512" hashValue="crKxUwmPHNpFVPYYAr9ygTck9fBegNys/3Y30k1xqNUB5JK+xwt5nAkDUASgGx7V8FFHwuXw6iD6xrx4MJmoyg==" saltValue="JnEb5NwNQr9a63SKlEeJ+g==" spinCount="100000" sheet="1" objects="1" scenarios="1"/>
  <mergeCells count="6">
    <mergeCell ref="A2:A10"/>
    <mergeCell ref="A11:A19"/>
    <mergeCell ref="A20:A29"/>
    <mergeCell ref="A30:A39"/>
    <mergeCell ref="B40:F41"/>
    <mergeCell ref="A40:A41"/>
  </mergeCells>
  <pageMargins left="0.7" right="0.7" top="0.75" bottom="0.75" header="0.3" footer="0.3"/>
  <pageSetup scale="43"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4583C-27D6-4194-8DD9-3446FB7D87A8}">
  <dimension ref="A1:F280"/>
  <sheetViews>
    <sheetView workbookViewId="0">
      <selection activeCell="F18" sqref="F18"/>
    </sheetView>
  </sheetViews>
  <sheetFormatPr defaultRowHeight="15" x14ac:dyDescent="0.25"/>
  <cols>
    <col min="1" max="1" width="5" style="25" customWidth="1"/>
    <col min="2" max="2" width="14.85546875" style="98" customWidth="1"/>
    <col min="3" max="3" width="31" style="103" customWidth="1"/>
    <col min="4" max="4" width="9.140625" style="106"/>
    <col min="5" max="5" width="9.140625" style="17"/>
  </cols>
  <sheetData>
    <row r="1" spans="1:5" s="3" customFormat="1" ht="40.5" customHeight="1" x14ac:dyDescent="0.25">
      <c r="A1" s="111"/>
      <c r="B1" s="112" t="s">
        <v>499</v>
      </c>
      <c r="C1" s="112" t="s">
        <v>295</v>
      </c>
      <c r="D1" s="104"/>
      <c r="E1" s="105"/>
    </row>
    <row r="2" spans="1:5" ht="19.350000000000001" customHeight="1" x14ac:dyDescent="0.25">
      <c r="A2" s="206" t="s">
        <v>87</v>
      </c>
      <c r="B2" s="113" t="s">
        <v>296</v>
      </c>
      <c r="C2" s="114">
        <v>34277</v>
      </c>
    </row>
    <row r="3" spans="1:5" ht="19.350000000000001" customHeight="1" x14ac:dyDescent="0.25">
      <c r="A3" s="206"/>
      <c r="B3" s="113" t="s">
        <v>90</v>
      </c>
      <c r="C3" s="114">
        <v>58948</v>
      </c>
    </row>
    <row r="4" spans="1:5" ht="19.350000000000001" customHeight="1" x14ac:dyDescent="0.25">
      <c r="A4" s="206"/>
      <c r="B4" s="113" t="s">
        <v>89</v>
      </c>
      <c r="C4" s="114">
        <v>71353</v>
      </c>
    </row>
    <row r="5" spans="1:5" ht="19.350000000000001" customHeight="1" x14ac:dyDescent="0.25">
      <c r="A5" s="206"/>
      <c r="B5" s="137" t="s">
        <v>91</v>
      </c>
      <c r="C5" s="138">
        <v>134774</v>
      </c>
    </row>
    <row r="6" spans="1:5" ht="19.350000000000001" customHeight="1" x14ac:dyDescent="0.25">
      <c r="A6" s="206" t="s">
        <v>92</v>
      </c>
      <c r="B6" s="113" t="s">
        <v>296</v>
      </c>
      <c r="C6" s="114">
        <v>30257</v>
      </c>
    </row>
    <row r="7" spans="1:5" ht="19.350000000000001" customHeight="1" x14ac:dyDescent="0.25">
      <c r="A7" s="206"/>
      <c r="B7" s="113" t="s">
        <v>90</v>
      </c>
      <c r="C7" s="114">
        <v>33944</v>
      </c>
    </row>
    <row r="8" spans="1:5" ht="19.350000000000001" customHeight="1" x14ac:dyDescent="0.25">
      <c r="A8" s="206"/>
      <c r="B8" s="113" t="s">
        <v>89</v>
      </c>
      <c r="C8" s="114">
        <v>46530</v>
      </c>
    </row>
    <row r="9" spans="1:5" ht="19.350000000000001" customHeight="1" x14ac:dyDescent="0.25">
      <c r="A9" s="206"/>
      <c r="B9" s="137" t="s">
        <v>91</v>
      </c>
      <c r="C9" s="138">
        <v>95014</v>
      </c>
    </row>
    <row r="10" spans="1:5" ht="19.350000000000001" customHeight="1" x14ac:dyDescent="0.25">
      <c r="A10" s="206" t="s">
        <v>93</v>
      </c>
      <c r="B10" s="113" t="s">
        <v>296</v>
      </c>
      <c r="C10" s="115">
        <v>31862</v>
      </c>
    </row>
    <row r="11" spans="1:5" ht="19.350000000000001" customHeight="1" x14ac:dyDescent="0.25">
      <c r="A11" s="206"/>
      <c r="B11" s="113" t="s">
        <v>90</v>
      </c>
      <c r="C11" s="115">
        <v>28844</v>
      </c>
    </row>
    <row r="12" spans="1:5" ht="19.350000000000001" customHeight="1" x14ac:dyDescent="0.25">
      <c r="A12" s="206"/>
      <c r="B12" s="113" t="s">
        <v>89</v>
      </c>
      <c r="C12" s="115">
        <v>54875</v>
      </c>
    </row>
    <row r="13" spans="1:5" ht="19.350000000000001" customHeight="1" x14ac:dyDescent="0.25">
      <c r="A13" s="206"/>
      <c r="B13" s="137" t="s">
        <v>91</v>
      </c>
      <c r="C13" s="139">
        <v>99739</v>
      </c>
    </row>
    <row r="14" spans="1:5" ht="19.350000000000001" customHeight="1" x14ac:dyDescent="0.25">
      <c r="A14" s="206" t="s">
        <v>523</v>
      </c>
      <c r="B14" s="113" t="s">
        <v>296</v>
      </c>
      <c r="C14" s="115">
        <v>1094</v>
      </c>
    </row>
    <row r="15" spans="1:5" ht="19.350000000000001" customHeight="1" x14ac:dyDescent="0.25">
      <c r="A15" s="206"/>
      <c r="B15" s="113" t="s">
        <v>90</v>
      </c>
      <c r="C15" s="115">
        <v>11820</v>
      </c>
    </row>
    <row r="16" spans="1:5" ht="19.350000000000001" customHeight="1" x14ac:dyDescent="0.25">
      <c r="A16" s="206"/>
      <c r="B16" s="113" t="s">
        <v>89</v>
      </c>
      <c r="C16" s="115">
        <v>27976</v>
      </c>
    </row>
    <row r="17" spans="1:6" ht="19.350000000000001" customHeight="1" x14ac:dyDescent="0.25">
      <c r="A17" s="206"/>
      <c r="B17" s="137" t="s">
        <v>91</v>
      </c>
      <c r="C17" s="139">
        <v>39480</v>
      </c>
    </row>
    <row r="18" spans="1:6" ht="99.75" customHeight="1" x14ac:dyDescent="0.25">
      <c r="A18" s="116"/>
      <c r="B18" s="219" t="s">
        <v>524</v>
      </c>
      <c r="C18" s="219"/>
      <c r="D18" s="102"/>
      <c r="E18" s="102"/>
      <c r="F18" s="80"/>
    </row>
    <row r="19" spans="1:6" ht="14.45" customHeight="1" x14ac:dyDescent="0.25">
      <c r="A19" s="27"/>
      <c r="B19" s="100"/>
      <c r="C19" s="101"/>
      <c r="D19" s="99"/>
      <c r="E19" s="79"/>
      <c r="F19" s="81"/>
    </row>
    <row r="20" spans="1:6" x14ac:dyDescent="0.25">
      <c r="A20"/>
      <c r="B20"/>
      <c r="C20"/>
      <c r="D20" s="17"/>
    </row>
    <row r="21" spans="1:6" x14ac:dyDescent="0.25">
      <c r="A21"/>
      <c r="B21"/>
      <c r="C21"/>
      <c r="D21" s="17"/>
    </row>
    <row r="22" spans="1:6" ht="35.25" customHeight="1" x14ac:dyDescent="0.25">
      <c r="A22"/>
      <c r="B22"/>
      <c r="C22"/>
      <c r="D22" s="17"/>
    </row>
    <row r="23" spans="1:6" x14ac:dyDescent="0.25">
      <c r="A23"/>
      <c r="B23"/>
      <c r="C23"/>
      <c r="D23" s="17"/>
    </row>
    <row r="24" spans="1:6" x14ac:dyDescent="0.25">
      <c r="A24"/>
      <c r="B24"/>
      <c r="C24"/>
      <c r="D24" s="17"/>
    </row>
    <row r="25" spans="1:6" x14ac:dyDescent="0.25">
      <c r="A25"/>
      <c r="B25"/>
      <c r="C25"/>
      <c r="D25" s="17"/>
    </row>
    <row r="26" spans="1:6" x14ac:dyDescent="0.25">
      <c r="A26"/>
      <c r="B26"/>
      <c r="C26"/>
      <c r="D26" s="17"/>
    </row>
    <row r="27" spans="1:6" ht="15" customHeight="1" x14ac:dyDescent="0.25">
      <c r="A27"/>
      <c r="B27"/>
      <c r="C27"/>
      <c r="D27" s="17"/>
    </row>
    <row r="28" spans="1:6" x14ac:dyDescent="0.25">
      <c r="A28"/>
      <c r="B28"/>
      <c r="C28"/>
      <c r="D28" s="17"/>
    </row>
    <row r="29" spans="1:6" x14ac:dyDescent="0.25">
      <c r="A29"/>
      <c r="B29"/>
      <c r="C29"/>
      <c r="D29" s="17"/>
    </row>
    <row r="30" spans="1:6" x14ac:dyDescent="0.25">
      <c r="A30"/>
      <c r="B30"/>
      <c r="C30"/>
      <c r="D30" s="17"/>
    </row>
    <row r="31" spans="1:6" x14ac:dyDescent="0.25">
      <c r="A31"/>
      <c r="B31"/>
      <c r="C31"/>
      <c r="D31" s="17"/>
    </row>
    <row r="32" spans="1:6" x14ac:dyDescent="0.25">
      <c r="A32"/>
      <c r="B32"/>
      <c r="C32"/>
      <c r="D32" s="17"/>
    </row>
    <row r="33" spans="4:5" customFormat="1" x14ac:dyDescent="0.25">
      <c r="D33" s="17"/>
      <c r="E33" s="17"/>
    </row>
    <row r="34" spans="4:5" customFormat="1" x14ac:dyDescent="0.25">
      <c r="D34" s="17"/>
      <c r="E34" s="17"/>
    </row>
    <row r="35" spans="4:5" customFormat="1" x14ac:dyDescent="0.25">
      <c r="D35" s="17"/>
      <c r="E35" s="17"/>
    </row>
    <row r="36" spans="4:5" customFormat="1" x14ac:dyDescent="0.25">
      <c r="D36" s="17"/>
      <c r="E36" s="17"/>
    </row>
    <row r="37" spans="4:5" customFormat="1" x14ac:dyDescent="0.25">
      <c r="D37" s="17"/>
      <c r="E37" s="17"/>
    </row>
    <row r="38" spans="4:5" customFormat="1" x14ac:dyDescent="0.25">
      <c r="D38" s="17"/>
      <c r="E38" s="17"/>
    </row>
    <row r="39" spans="4:5" customFormat="1" x14ac:dyDescent="0.25">
      <c r="D39" s="17"/>
      <c r="E39" s="17"/>
    </row>
    <row r="40" spans="4:5" customFormat="1" x14ac:dyDescent="0.25">
      <c r="D40" s="17"/>
      <c r="E40" s="17"/>
    </row>
    <row r="41" spans="4:5" customFormat="1" x14ac:dyDescent="0.25">
      <c r="D41" s="17"/>
      <c r="E41" s="17"/>
    </row>
    <row r="42" spans="4:5" customFormat="1" x14ac:dyDescent="0.25">
      <c r="D42" s="17"/>
      <c r="E42" s="17"/>
    </row>
    <row r="43" spans="4:5" customFormat="1" x14ac:dyDescent="0.25">
      <c r="D43" s="17"/>
      <c r="E43" s="17"/>
    </row>
    <row r="44" spans="4:5" customFormat="1" x14ac:dyDescent="0.25">
      <c r="D44" s="17"/>
      <c r="E44" s="17"/>
    </row>
    <row r="45" spans="4:5" customFormat="1" x14ac:dyDescent="0.25">
      <c r="D45" s="17"/>
      <c r="E45" s="17"/>
    </row>
    <row r="46" spans="4:5" customFormat="1" x14ac:dyDescent="0.25">
      <c r="D46" s="17"/>
      <c r="E46" s="17"/>
    </row>
    <row r="47" spans="4:5" customFormat="1" x14ac:dyDescent="0.25">
      <c r="D47" s="17"/>
      <c r="E47" s="17"/>
    </row>
    <row r="48" spans="4:5" customFormat="1" x14ac:dyDescent="0.25">
      <c r="D48" s="17"/>
      <c r="E48" s="17"/>
    </row>
    <row r="49" spans="4:5" customFormat="1" x14ac:dyDescent="0.25">
      <c r="D49" s="17"/>
      <c r="E49" s="17"/>
    </row>
    <row r="50" spans="4:5" customFormat="1" x14ac:dyDescent="0.25">
      <c r="D50" s="17"/>
      <c r="E50" s="17"/>
    </row>
    <row r="51" spans="4:5" customFormat="1" x14ac:dyDescent="0.25">
      <c r="D51" s="17"/>
      <c r="E51" s="17"/>
    </row>
    <row r="52" spans="4:5" customFormat="1" x14ac:dyDescent="0.25">
      <c r="D52" s="17"/>
      <c r="E52" s="17"/>
    </row>
    <row r="53" spans="4:5" customFormat="1" x14ac:dyDescent="0.25">
      <c r="D53" s="17"/>
      <c r="E53" s="17"/>
    </row>
    <row r="54" spans="4:5" customFormat="1" x14ac:dyDescent="0.25">
      <c r="D54" s="17"/>
      <c r="E54" s="17"/>
    </row>
    <row r="55" spans="4:5" customFormat="1" x14ac:dyDescent="0.25">
      <c r="D55" s="17"/>
      <c r="E55" s="17"/>
    </row>
    <row r="56" spans="4:5" customFormat="1" x14ac:dyDescent="0.25">
      <c r="D56" s="17"/>
      <c r="E56" s="17"/>
    </row>
    <row r="57" spans="4:5" customFormat="1" x14ac:dyDescent="0.25">
      <c r="D57" s="17"/>
      <c r="E57" s="17"/>
    </row>
    <row r="58" spans="4:5" customFormat="1" x14ac:dyDescent="0.25">
      <c r="D58" s="17"/>
      <c r="E58" s="17"/>
    </row>
    <row r="59" spans="4:5" customFormat="1" x14ac:dyDescent="0.25">
      <c r="D59" s="17"/>
      <c r="E59" s="17"/>
    </row>
    <row r="60" spans="4:5" customFormat="1" x14ac:dyDescent="0.25">
      <c r="D60" s="17"/>
      <c r="E60" s="17"/>
    </row>
    <row r="61" spans="4:5" customFormat="1" x14ac:dyDescent="0.25">
      <c r="D61" s="17"/>
      <c r="E61" s="17"/>
    </row>
    <row r="62" spans="4:5" customFormat="1" x14ac:dyDescent="0.25">
      <c r="D62" s="17"/>
      <c r="E62" s="17"/>
    </row>
    <row r="63" spans="4:5" customFormat="1" x14ac:dyDescent="0.25">
      <c r="D63" s="17"/>
      <c r="E63" s="17"/>
    </row>
    <row r="64" spans="4:5" customFormat="1" x14ac:dyDescent="0.25">
      <c r="D64" s="17"/>
      <c r="E64" s="17"/>
    </row>
    <row r="65" spans="4:5" customFormat="1" x14ac:dyDescent="0.25">
      <c r="D65" s="17"/>
      <c r="E65" s="17"/>
    </row>
    <row r="66" spans="4:5" customFormat="1" x14ac:dyDescent="0.25">
      <c r="D66" s="17"/>
      <c r="E66" s="17"/>
    </row>
    <row r="67" spans="4:5" customFormat="1" x14ac:dyDescent="0.25">
      <c r="D67" s="17"/>
      <c r="E67" s="17"/>
    </row>
    <row r="68" spans="4:5" customFormat="1" x14ac:dyDescent="0.25">
      <c r="D68" s="17"/>
      <c r="E68" s="17"/>
    </row>
    <row r="69" spans="4:5" customFormat="1" x14ac:dyDescent="0.25">
      <c r="D69" s="17"/>
      <c r="E69" s="17"/>
    </row>
    <row r="70" spans="4:5" customFormat="1" x14ac:dyDescent="0.25">
      <c r="D70" s="17"/>
      <c r="E70" s="17"/>
    </row>
    <row r="71" spans="4:5" customFormat="1" x14ac:dyDescent="0.25">
      <c r="D71" s="17"/>
      <c r="E71" s="17"/>
    </row>
    <row r="72" spans="4:5" customFormat="1" x14ac:dyDescent="0.25">
      <c r="D72" s="17"/>
      <c r="E72" s="17"/>
    </row>
    <row r="73" spans="4:5" customFormat="1" x14ac:dyDescent="0.25">
      <c r="D73" s="17"/>
      <c r="E73" s="17"/>
    </row>
    <row r="74" spans="4:5" customFormat="1" x14ac:dyDescent="0.25">
      <c r="D74" s="17"/>
      <c r="E74" s="17"/>
    </row>
    <row r="75" spans="4:5" customFormat="1" x14ac:dyDescent="0.25">
      <c r="D75" s="17"/>
      <c r="E75" s="17"/>
    </row>
    <row r="76" spans="4:5" customFormat="1" x14ac:dyDescent="0.25">
      <c r="D76" s="17"/>
      <c r="E76" s="17"/>
    </row>
    <row r="77" spans="4:5" customFormat="1" x14ac:dyDescent="0.25">
      <c r="D77" s="17"/>
      <c r="E77" s="17"/>
    </row>
    <row r="78" spans="4:5" customFormat="1" x14ac:dyDescent="0.25">
      <c r="D78" s="17"/>
      <c r="E78" s="17"/>
    </row>
    <row r="79" spans="4:5" customFormat="1" x14ac:dyDescent="0.25">
      <c r="D79" s="17"/>
      <c r="E79" s="17"/>
    </row>
    <row r="80" spans="4:5" customFormat="1" x14ac:dyDescent="0.25">
      <c r="D80" s="17"/>
      <c r="E80" s="17"/>
    </row>
    <row r="81" spans="4:5" customFormat="1" x14ac:dyDescent="0.25">
      <c r="D81" s="17"/>
      <c r="E81" s="17"/>
    </row>
    <row r="82" spans="4:5" customFormat="1" x14ac:dyDescent="0.25">
      <c r="D82" s="17"/>
      <c r="E82" s="17"/>
    </row>
    <row r="83" spans="4:5" customFormat="1" x14ac:dyDescent="0.25">
      <c r="D83" s="17"/>
      <c r="E83" s="17"/>
    </row>
    <row r="84" spans="4:5" customFormat="1" x14ac:dyDescent="0.25">
      <c r="D84" s="17"/>
      <c r="E84" s="17"/>
    </row>
    <row r="85" spans="4:5" customFormat="1" x14ac:dyDescent="0.25">
      <c r="D85" s="17"/>
      <c r="E85" s="17"/>
    </row>
    <row r="86" spans="4:5" customFormat="1" x14ac:dyDescent="0.25">
      <c r="D86" s="17"/>
      <c r="E86" s="17"/>
    </row>
    <row r="87" spans="4:5" customFormat="1" x14ac:dyDescent="0.25">
      <c r="D87" s="17"/>
      <c r="E87" s="17"/>
    </row>
    <row r="88" spans="4:5" customFormat="1" x14ac:dyDescent="0.25">
      <c r="D88" s="17"/>
      <c r="E88" s="17"/>
    </row>
    <row r="89" spans="4:5" customFormat="1" x14ac:dyDescent="0.25">
      <c r="D89" s="17"/>
      <c r="E89" s="17"/>
    </row>
    <row r="90" spans="4:5" customFormat="1" x14ac:dyDescent="0.25">
      <c r="D90" s="17"/>
      <c r="E90" s="17"/>
    </row>
    <row r="91" spans="4:5" customFormat="1" x14ac:dyDescent="0.25">
      <c r="D91" s="17"/>
      <c r="E91" s="17"/>
    </row>
    <row r="92" spans="4:5" customFormat="1" x14ac:dyDescent="0.25">
      <c r="D92" s="17"/>
      <c r="E92" s="17"/>
    </row>
    <row r="93" spans="4:5" customFormat="1" x14ac:dyDescent="0.25">
      <c r="D93" s="17"/>
      <c r="E93" s="17"/>
    </row>
    <row r="94" spans="4:5" customFormat="1" x14ac:dyDescent="0.25">
      <c r="D94" s="17"/>
      <c r="E94" s="17"/>
    </row>
    <row r="95" spans="4:5" customFormat="1" x14ac:dyDescent="0.25">
      <c r="D95" s="17"/>
      <c r="E95" s="17"/>
    </row>
    <row r="96" spans="4:5" customFormat="1" x14ac:dyDescent="0.25">
      <c r="D96" s="17"/>
      <c r="E96" s="17"/>
    </row>
    <row r="97" spans="4:5" customFormat="1" x14ac:dyDescent="0.25">
      <c r="D97" s="17"/>
      <c r="E97" s="17"/>
    </row>
    <row r="98" spans="4:5" customFormat="1" x14ac:dyDescent="0.25">
      <c r="D98" s="17"/>
      <c r="E98" s="17"/>
    </row>
    <row r="99" spans="4:5" customFormat="1" x14ac:dyDescent="0.25">
      <c r="D99" s="17"/>
      <c r="E99" s="17"/>
    </row>
    <row r="100" spans="4:5" customFormat="1" x14ac:dyDescent="0.25">
      <c r="D100" s="17"/>
      <c r="E100" s="17"/>
    </row>
    <row r="101" spans="4:5" customFormat="1" x14ac:dyDescent="0.25">
      <c r="D101" s="17"/>
      <c r="E101" s="17"/>
    </row>
    <row r="102" spans="4:5" customFormat="1" x14ac:dyDescent="0.25">
      <c r="D102" s="17"/>
      <c r="E102" s="17"/>
    </row>
    <row r="103" spans="4:5" customFormat="1" x14ac:dyDescent="0.25">
      <c r="D103" s="17"/>
      <c r="E103" s="17"/>
    </row>
    <row r="104" spans="4:5" customFormat="1" x14ac:dyDescent="0.25">
      <c r="D104" s="17"/>
      <c r="E104" s="17"/>
    </row>
    <row r="105" spans="4:5" customFormat="1" x14ac:dyDescent="0.25">
      <c r="D105" s="17"/>
      <c r="E105" s="17"/>
    </row>
    <row r="106" spans="4:5" customFormat="1" x14ac:dyDescent="0.25">
      <c r="D106" s="17"/>
      <c r="E106" s="17"/>
    </row>
    <row r="107" spans="4:5" customFormat="1" x14ac:dyDescent="0.25">
      <c r="D107" s="17"/>
      <c r="E107" s="17"/>
    </row>
    <row r="108" spans="4:5" customFormat="1" x14ac:dyDescent="0.25">
      <c r="D108" s="17"/>
      <c r="E108" s="17"/>
    </row>
    <row r="109" spans="4:5" customFormat="1" x14ac:dyDescent="0.25">
      <c r="D109" s="17"/>
      <c r="E109" s="17"/>
    </row>
    <row r="110" spans="4:5" customFormat="1" x14ac:dyDescent="0.25">
      <c r="D110" s="17"/>
      <c r="E110" s="17"/>
    </row>
    <row r="111" spans="4:5" customFormat="1" x14ac:dyDescent="0.25">
      <c r="D111" s="17"/>
      <c r="E111" s="17"/>
    </row>
    <row r="112" spans="4:5" customFormat="1" x14ac:dyDescent="0.25">
      <c r="D112" s="17"/>
      <c r="E112" s="17"/>
    </row>
    <row r="113" spans="4:5" customFormat="1" x14ac:dyDescent="0.25">
      <c r="D113" s="17"/>
      <c r="E113" s="17"/>
    </row>
    <row r="114" spans="4:5" customFormat="1" x14ac:dyDescent="0.25">
      <c r="D114" s="17"/>
      <c r="E114" s="17"/>
    </row>
    <row r="115" spans="4:5" customFormat="1" x14ac:dyDescent="0.25">
      <c r="D115" s="17"/>
      <c r="E115" s="17"/>
    </row>
    <row r="116" spans="4:5" customFormat="1" x14ac:dyDescent="0.25">
      <c r="D116" s="17"/>
      <c r="E116" s="17"/>
    </row>
    <row r="117" spans="4:5" customFormat="1" x14ac:dyDescent="0.25">
      <c r="D117" s="17"/>
      <c r="E117" s="17"/>
    </row>
    <row r="118" spans="4:5" customFormat="1" x14ac:dyDescent="0.25">
      <c r="D118" s="17"/>
      <c r="E118" s="17"/>
    </row>
    <row r="119" spans="4:5" customFormat="1" x14ac:dyDescent="0.25">
      <c r="D119" s="17"/>
      <c r="E119" s="17"/>
    </row>
    <row r="120" spans="4:5" customFormat="1" x14ac:dyDescent="0.25">
      <c r="D120" s="17"/>
      <c r="E120" s="17"/>
    </row>
    <row r="121" spans="4:5" customFormat="1" x14ac:dyDescent="0.25">
      <c r="D121" s="17"/>
      <c r="E121" s="17"/>
    </row>
    <row r="122" spans="4:5" customFormat="1" x14ac:dyDescent="0.25">
      <c r="D122" s="17"/>
      <c r="E122" s="17"/>
    </row>
    <row r="123" spans="4:5" customFormat="1" x14ac:dyDescent="0.25">
      <c r="D123" s="17"/>
      <c r="E123" s="17"/>
    </row>
    <row r="124" spans="4:5" customFormat="1" x14ac:dyDescent="0.25">
      <c r="D124" s="17"/>
      <c r="E124" s="17"/>
    </row>
    <row r="125" spans="4:5" customFormat="1" x14ac:dyDescent="0.25">
      <c r="D125" s="17"/>
      <c r="E125" s="17"/>
    </row>
    <row r="126" spans="4:5" customFormat="1" x14ac:dyDescent="0.25">
      <c r="D126" s="17"/>
      <c r="E126" s="17"/>
    </row>
    <row r="127" spans="4:5" customFormat="1" x14ac:dyDescent="0.25">
      <c r="D127" s="17"/>
      <c r="E127" s="17"/>
    </row>
    <row r="128" spans="4:5" customFormat="1" x14ac:dyDescent="0.25">
      <c r="D128" s="17"/>
      <c r="E128" s="17"/>
    </row>
    <row r="129" spans="4:5" customFormat="1" x14ac:dyDescent="0.25">
      <c r="D129" s="17"/>
      <c r="E129" s="17"/>
    </row>
    <row r="130" spans="4:5" customFormat="1" x14ac:dyDescent="0.25">
      <c r="D130" s="17"/>
      <c r="E130" s="17"/>
    </row>
    <row r="131" spans="4:5" customFormat="1" x14ac:dyDescent="0.25">
      <c r="D131" s="17"/>
      <c r="E131" s="17"/>
    </row>
    <row r="132" spans="4:5" customFormat="1" x14ac:dyDescent="0.25">
      <c r="D132" s="17"/>
      <c r="E132" s="17"/>
    </row>
    <row r="133" spans="4:5" customFormat="1" x14ac:dyDescent="0.25">
      <c r="D133" s="17"/>
      <c r="E133" s="17"/>
    </row>
    <row r="134" spans="4:5" customFormat="1" x14ac:dyDescent="0.25">
      <c r="D134" s="17"/>
      <c r="E134" s="17"/>
    </row>
    <row r="135" spans="4:5" customFormat="1" x14ac:dyDescent="0.25">
      <c r="D135" s="17"/>
      <c r="E135" s="17"/>
    </row>
    <row r="136" spans="4:5" customFormat="1" x14ac:dyDescent="0.25">
      <c r="D136" s="17"/>
      <c r="E136" s="17"/>
    </row>
    <row r="137" spans="4:5" customFormat="1" x14ac:dyDescent="0.25">
      <c r="D137" s="17"/>
      <c r="E137" s="17"/>
    </row>
    <row r="138" spans="4:5" customFormat="1" x14ac:dyDescent="0.25">
      <c r="D138" s="17"/>
      <c r="E138" s="17"/>
    </row>
    <row r="139" spans="4:5" customFormat="1" x14ac:dyDescent="0.25">
      <c r="D139" s="17"/>
      <c r="E139" s="17"/>
    </row>
    <row r="140" spans="4:5" customFormat="1" x14ac:dyDescent="0.25">
      <c r="D140" s="17"/>
      <c r="E140" s="17"/>
    </row>
    <row r="141" spans="4:5" customFormat="1" x14ac:dyDescent="0.25">
      <c r="D141" s="17"/>
      <c r="E141" s="17"/>
    </row>
    <row r="142" spans="4:5" customFormat="1" x14ac:dyDescent="0.25">
      <c r="D142" s="17"/>
      <c r="E142" s="17"/>
    </row>
    <row r="143" spans="4:5" customFormat="1" x14ac:dyDescent="0.25">
      <c r="D143" s="17"/>
      <c r="E143" s="17"/>
    </row>
    <row r="144" spans="4:5" customFormat="1" x14ac:dyDescent="0.25">
      <c r="D144" s="17"/>
      <c r="E144" s="17"/>
    </row>
    <row r="145" spans="4:5" customFormat="1" x14ac:dyDescent="0.25">
      <c r="D145" s="17"/>
      <c r="E145" s="17"/>
    </row>
    <row r="146" spans="4:5" customFormat="1" x14ac:dyDescent="0.25">
      <c r="D146" s="17"/>
      <c r="E146" s="17"/>
    </row>
    <row r="147" spans="4:5" customFormat="1" x14ac:dyDescent="0.25">
      <c r="D147" s="17"/>
      <c r="E147" s="17"/>
    </row>
    <row r="148" spans="4:5" customFormat="1" x14ac:dyDescent="0.25">
      <c r="D148" s="17"/>
      <c r="E148" s="17"/>
    </row>
    <row r="149" spans="4:5" customFormat="1" x14ac:dyDescent="0.25">
      <c r="D149" s="17"/>
      <c r="E149" s="17"/>
    </row>
    <row r="150" spans="4:5" customFormat="1" x14ac:dyDescent="0.25">
      <c r="D150" s="17"/>
      <c r="E150" s="17"/>
    </row>
    <row r="151" spans="4:5" customFormat="1" x14ac:dyDescent="0.25">
      <c r="D151" s="17"/>
      <c r="E151" s="17"/>
    </row>
    <row r="152" spans="4:5" customFormat="1" x14ac:dyDescent="0.25">
      <c r="D152" s="17"/>
      <c r="E152" s="17"/>
    </row>
    <row r="153" spans="4:5" customFormat="1" x14ac:dyDescent="0.25">
      <c r="D153" s="17"/>
      <c r="E153" s="17"/>
    </row>
    <row r="154" spans="4:5" customFormat="1" x14ac:dyDescent="0.25">
      <c r="D154" s="17"/>
      <c r="E154" s="17"/>
    </row>
    <row r="155" spans="4:5" customFormat="1" x14ac:dyDescent="0.25">
      <c r="D155" s="17"/>
      <c r="E155" s="17"/>
    </row>
    <row r="156" spans="4:5" customFormat="1" x14ac:dyDescent="0.25">
      <c r="D156" s="17"/>
      <c r="E156" s="17"/>
    </row>
    <row r="157" spans="4:5" customFormat="1" x14ac:dyDescent="0.25">
      <c r="D157" s="17"/>
      <c r="E157" s="17"/>
    </row>
    <row r="158" spans="4:5" customFormat="1" x14ac:dyDescent="0.25">
      <c r="D158" s="17"/>
      <c r="E158" s="17"/>
    </row>
    <row r="159" spans="4:5" customFormat="1" x14ac:dyDescent="0.25">
      <c r="D159" s="17"/>
      <c r="E159" s="17"/>
    </row>
    <row r="160" spans="4:5" customFormat="1" x14ac:dyDescent="0.25">
      <c r="D160" s="17"/>
      <c r="E160" s="17"/>
    </row>
    <row r="161" spans="4:5" customFormat="1" x14ac:dyDescent="0.25">
      <c r="D161" s="17"/>
      <c r="E161" s="17"/>
    </row>
    <row r="162" spans="4:5" customFormat="1" x14ac:dyDescent="0.25">
      <c r="D162" s="17"/>
      <c r="E162" s="17"/>
    </row>
    <row r="163" spans="4:5" customFormat="1" x14ac:dyDescent="0.25">
      <c r="D163" s="17"/>
      <c r="E163" s="17"/>
    </row>
    <row r="164" spans="4:5" customFormat="1" x14ac:dyDescent="0.25">
      <c r="D164" s="17"/>
      <c r="E164" s="17"/>
    </row>
    <row r="165" spans="4:5" customFormat="1" x14ac:dyDescent="0.25">
      <c r="D165" s="17"/>
      <c r="E165" s="17"/>
    </row>
    <row r="166" spans="4:5" customFormat="1" x14ac:dyDescent="0.25">
      <c r="D166" s="17"/>
      <c r="E166" s="17"/>
    </row>
    <row r="167" spans="4:5" customFormat="1" x14ac:dyDescent="0.25">
      <c r="D167" s="17"/>
      <c r="E167" s="17"/>
    </row>
    <row r="168" spans="4:5" customFormat="1" x14ac:dyDescent="0.25">
      <c r="D168" s="17"/>
      <c r="E168" s="17"/>
    </row>
    <row r="169" spans="4:5" customFormat="1" x14ac:dyDescent="0.25">
      <c r="D169" s="17"/>
      <c r="E169" s="17"/>
    </row>
    <row r="170" spans="4:5" customFormat="1" x14ac:dyDescent="0.25">
      <c r="D170" s="17"/>
      <c r="E170" s="17"/>
    </row>
    <row r="171" spans="4:5" customFormat="1" x14ac:dyDescent="0.25">
      <c r="D171" s="17"/>
      <c r="E171" s="17"/>
    </row>
    <row r="172" spans="4:5" customFormat="1" x14ac:dyDescent="0.25">
      <c r="D172" s="17"/>
      <c r="E172" s="17"/>
    </row>
    <row r="173" spans="4:5" customFormat="1" x14ac:dyDescent="0.25">
      <c r="D173" s="17"/>
      <c r="E173" s="17"/>
    </row>
    <row r="174" spans="4:5" customFormat="1" x14ac:dyDescent="0.25">
      <c r="D174" s="17"/>
      <c r="E174" s="17"/>
    </row>
    <row r="175" spans="4:5" customFormat="1" x14ac:dyDescent="0.25">
      <c r="D175" s="17"/>
      <c r="E175" s="17"/>
    </row>
    <row r="176" spans="4:5" customFormat="1" x14ac:dyDescent="0.25">
      <c r="D176" s="17"/>
      <c r="E176" s="17"/>
    </row>
    <row r="177" spans="4:5" customFormat="1" x14ac:dyDescent="0.25">
      <c r="D177" s="17"/>
      <c r="E177" s="17"/>
    </row>
    <row r="178" spans="4:5" customFormat="1" x14ac:dyDescent="0.25">
      <c r="D178" s="17"/>
      <c r="E178" s="17"/>
    </row>
    <row r="179" spans="4:5" customFormat="1" x14ac:dyDescent="0.25">
      <c r="D179" s="17"/>
      <c r="E179" s="17"/>
    </row>
    <row r="180" spans="4:5" customFormat="1" x14ac:dyDescent="0.25">
      <c r="D180" s="17"/>
      <c r="E180" s="17"/>
    </row>
    <row r="181" spans="4:5" customFormat="1" x14ac:dyDescent="0.25">
      <c r="D181" s="17"/>
      <c r="E181" s="17"/>
    </row>
    <row r="182" spans="4:5" customFormat="1" x14ac:dyDescent="0.25">
      <c r="D182" s="17"/>
      <c r="E182" s="17"/>
    </row>
    <row r="183" spans="4:5" customFormat="1" x14ac:dyDescent="0.25">
      <c r="D183" s="17"/>
      <c r="E183" s="17"/>
    </row>
    <row r="184" spans="4:5" customFormat="1" x14ac:dyDescent="0.25">
      <c r="D184" s="17"/>
      <c r="E184" s="17"/>
    </row>
    <row r="185" spans="4:5" customFormat="1" x14ac:dyDescent="0.25">
      <c r="D185" s="17"/>
      <c r="E185" s="17"/>
    </row>
    <row r="186" spans="4:5" customFormat="1" x14ac:dyDescent="0.25">
      <c r="D186" s="17"/>
      <c r="E186" s="17"/>
    </row>
    <row r="187" spans="4:5" customFormat="1" x14ac:dyDescent="0.25">
      <c r="D187" s="17"/>
      <c r="E187" s="17"/>
    </row>
    <row r="188" spans="4:5" customFormat="1" x14ac:dyDescent="0.25">
      <c r="D188" s="17"/>
      <c r="E188" s="17"/>
    </row>
    <row r="189" spans="4:5" customFormat="1" x14ac:dyDescent="0.25">
      <c r="D189" s="17"/>
      <c r="E189" s="17"/>
    </row>
    <row r="190" spans="4:5" customFormat="1" x14ac:dyDescent="0.25">
      <c r="D190" s="17"/>
      <c r="E190" s="17"/>
    </row>
    <row r="191" spans="4:5" customFormat="1" x14ac:dyDescent="0.25">
      <c r="D191" s="17"/>
      <c r="E191" s="17"/>
    </row>
    <row r="192" spans="4:5" customFormat="1" x14ac:dyDescent="0.25">
      <c r="D192" s="17"/>
      <c r="E192" s="17"/>
    </row>
    <row r="193" spans="4:5" customFormat="1" x14ac:dyDescent="0.25">
      <c r="D193" s="17"/>
      <c r="E193" s="17"/>
    </row>
    <row r="194" spans="4:5" customFormat="1" x14ac:dyDescent="0.25">
      <c r="D194" s="17"/>
      <c r="E194" s="17"/>
    </row>
    <row r="195" spans="4:5" customFormat="1" x14ac:dyDescent="0.25">
      <c r="D195" s="17"/>
      <c r="E195" s="17"/>
    </row>
    <row r="196" spans="4:5" customFormat="1" x14ac:dyDescent="0.25">
      <c r="D196" s="17"/>
      <c r="E196" s="17"/>
    </row>
    <row r="197" spans="4:5" customFormat="1" x14ac:dyDescent="0.25">
      <c r="D197" s="17"/>
      <c r="E197" s="17"/>
    </row>
    <row r="198" spans="4:5" customFormat="1" x14ac:dyDescent="0.25">
      <c r="D198" s="17"/>
      <c r="E198" s="17"/>
    </row>
    <row r="199" spans="4:5" customFormat="1" x14ac:dyDescent="0.25">
      <c r="D199" s="17"/>
      <c r="E199" s="17"/>
    </row>
    <row r="200" spans="4:5" customFormat="1" x14ac:dyDescent="0.25">
      <c r="D200" s="17"/>
      <c r="E200" s="17"/>
    </row>
    <row r="201" spans="4:5" customFormat="1" x14ac:dyDescent="0.25">
      <c r="D201" s="17"/>
      <c r="E201" s="17"/>
    </row>
    <row r="202" spans="4:5" customFormat="1" x14ac:dyDescent="0.25">
      <c r="D202" s="17"/>
      <c r="E202" s="17"/>
    </row>
    <row r="203" spans="4:5" customFormat="1" x14ac:dyDescent="0.25">
      <c r="D203" s="17"/>
      <c r="E203" s="17"/>
    </row>
    <row r="204" spans="4:5" customFormat="1" x14ac:dyDescent="0.25">
      <c r="D204" s="17"/>
      <c r="E204" s="17"/>
    </row>
    <row r="205" spans="4:5" customFormat="1" x14ac:dyDescent="0.25">
      <c r="D205" s="17"/>
      <c r="E205" s="17"/>
    </row>
    <row r="206" spans="4:5" customFormat="1" x14ac:dyDescent="0.25">
      <c r="D206" s="17"/>
      <c r="E206" s="17"/>
    </row>
    <row r="207" spans="4:5" customFormat="1" x14ac:dyDescent="0.25">
      <c r="D207" s="17"/>
      <c r="E207" s="17"/>
    </row>
    <row r="208" spans="4:5" customFormat="1" x14ac:dyDescent="0.25">
      <c r="D208" s="17"/>
      <c r="E208" s="17"/>
    </row>
    <row r="209" spans="4:5" customFormat="1" x14ac:dyDescent="0.25">
      <c r="D209" s="17"/>
      <c r="E209" s="17"/>
    </row>
    <row r="210" spans="4:5" customFormat="1" x14ac:dyDescent="0.25">
      <c r="D210" s="17"/>
      <c r="E210" s="17"/>
    </row>
    <row r="211" spans="4:5" customFormat="1" x14ac:dyDescent="0.25">
      <c r="D211" s="17"/>
      <c r="E211" s="17"/>
    </row>
    <row r="212" spans="4:5" customFormat="1" x14ac:dyDescent="0.25">
      <c r="D212" s="17"/>
      <c r="E212" s="17"/>
    </row>
    <row r="213" spans="4:5" customFormat="1" x14ac:dyDescent="0.25">
      <c r="D213" s="17"/>
      <c r="E213" s="17"/>
    </row>
    <row r="214" spans="4:5" customFormat="1" x14ac:dyDescent="0.25">
      <c r="D214" s="17"/>
      <c r="E214" s="17"/>
    </row>
    <row r="215" spans="4:5" customFormat="1" x14ac:dyDescent="0.25">
      <c r="D215" s="17"/>
      <c r="E215" s="17"/>
    </row>
    <row r="216" spans="4:5" customFormat="1" x14ac:dyDescent="0.25">
      <c r="D216" s="17"/>
      <c r="E216" s="17"/>
    </row>
    <row r="217" spans="4:5" customFormat="1" x14ac:dyDescent="0.25">
      <c r="D217" s="17"/>
      <c r="E217" s="17"/>
    </row>
    <row r="218" spans="4:5" customFormat="1" x14ac:dyDescent="0.25">
      <c r="D218" s="17"/>
      <c r="E218" s="17"/>
    </row>
    <row r="219" spans="4:5" customFormat="1" x14ac:dyDescent="0.25">
      <c r="D219" s="17"/>
      <c r="E219" s="17"/>
    </row>
    <row r="220" spans="4:5" customFormat="1" x14ac:dyDescent="0.25">
      <c r="D220" s="17"/>
      <c r="E220" s="17"/>
    </row>
    <row r="221" spans="4:5" customFormat="1" x14ac:dyDescent="0.25">
      <c r="D221" s="17"/>
      <c r="E221" s="17"/>
    </row>
    <row r="222" spans="4:5" customFormat="1" x14ac:dyDescent="0.25">
      <c r="D222" s="17"/>
      <c r="E222" s="17"/>
    </row>
    <row r="223" spans="4:5" customFormat="1" x14ac:dyDescent="0.25">
      <c r="D223" s="17"/>
      <c r="E223" s="17"/>
    </row>
    <row r="224" spans="4:5" customFormat="1" x14ac:dyDescent="0.25">
      <c r="D224" s="17"/>
      <c r="E224" s="17"/>
    </row>
    <row r="225" spans="4:5" customFormat="1" x14ac:dyDescent="0.25">
      <c r="D225" s="17"/>
      <c r="E225" s="17"/>
    </row>
    <row r="226" spans="4:5" customFormat="1" x14ac:dyDescent="0.25">
      <c r="D226" s="17"/>
      <c r="E226" s="17"/>
    </row>
    <row r="227" spans="4:5" customFormat="1" x14ac:dyDescent="0.25">
      <c r="D227" s="17"/>
      <c r="E227" s="17"/>
    </row>
    <row r="228" spans="4:5" customFormat="1" x14ac:dyDescent="0.25">
      <c r="D228" s="17"/>
      <c r="E228" s="17"/>
    </row>
    <row r="229" spans="4:5" customFormat="1" x14ac:dyDescent="0.25">
      <c r="D229" s="17"/>
      <c r="E229" s="17"/>
    </row>
    <row r="230" spans="4:5" customFormat="1" x14ac:dyDescent="0.25">
      <c r="D230" s="17"/>
      <c r="E230" s="17"/>
    </row>
    <row r="231" spans="4:5" customFormat="1" x14ac:dyDescent="0.25">
      <c r="D231" s="17"/>
      <c r="E231" s="17"/>
    </row>
    <row r="232" spans="4:5" customFormat="1" x14ac:dyDescent="0.25">
      <c r="D232" s="17"/>
      <c r="E232" s="17"/>
    </row>
    <row r="233" spans="4:5" customFormat="1" x14ac:dyDescent="0.25">
      <c r="D233" s="17"/>
      <c r="E233" s="17"/>
    </row>
    <row r="234" spans="4:5" customFormat="1" x14ac:dyDescent="0.25">
      <c r="D234" s="17"/>
      <c r="E234" s="17"/>
    </row>
    <row r="235" spans="4:5" customFormat="1" x14ac:dyDescent="0.25">
      <c r="D235" s="17"/>
      <c r="E235" s="17"/>
    </row>
    <row r="236" spans="4:5" customFormat="1" x14ac:dyDescent="0.25">
      <c r="D236" s="17"/>
      <c r="E236" s="17"/>
    </row>
    <row r="237" spans="4:5" customFormat="1" x14ac:dyDescent="0.25">
      <c r="D237" s="17"/>
      <c r="E237" s="17"/>
    </row>
    <row r="238" spans="4:5" customFormat="1" x14ac:dyDescent="0.25">
      <c r="D238" s="17"/>
      <c r="E238" s="17"/>
    </row>
    <row r="239" spans="4:5" customFormat="1" x14ac:dyDescent="0.25">
      <c r="D239" s="17"/>
      <c r="E239" s="17"/>
    </row>
    <row r="240" spans="4:5" customFormat="1" x14ac:dyDescent="0.25">
      <c r="D240" s="17"/>
      <c r="E240" s="17"/>
    </row>
    <row r="241" spans="4:5" customFormat="1" x14ac:dyDescent="0.25">
      <c r="D241" s="17"/>
      <c r="E241" s="17"/>
    </row>
    <row r="242" spans="4:5" customFormat="1" x14ac:dyDescent="0.25">
      <c r="D242" s="17"/>
      <c r="E242" s="17"/>
    </row>
    <row r="243" spans="4:5" customFormat="1" x14ac:dyDescent="0.25">
      <c r="D243" s="17"/>
      <c r="E243" s="17"/>
    </row>
    <row r="244" spans="4:5" customFormat="1" x14ac:dyDescent="0.25">
      <c r="D244" s="17"/>
      <c r="E244" s="17"/>
    </row>
    <row r="245" spans="4:5" customFormat="1" x14ac:dyDescent="0.25">
      <c r="D245" s="17"/>
      <c r="E245" s="17"/>
    </row>
    <row r="246" spans="4:5" customFormat="1" x14ac:dyDescent="0.25">
      <c r="D246" s="17"/>
      <c r="E246" s="17"/>
    </row>
    <row r="247" spans="4:5" customFormat="1" x14ac:dyDescent="0.25">
      <c r="D247" s="17"/>
      <c r="E247" s="17"/>
    </row>
    <row r="248" spans="4:5" customFormat="1" x14ac:dyDescent="0.25">
      <c r="D248" s="17"/>
      <c r="E248" s="17"/>
    </row>
    <row r="249" spans="4:5" customFormat="1" x14ac:dyDescent="0.25">
      <c r="D249" s="17"/>
      <c r="E249" s="17"/>
    </row>
    <row r="250" spans="4:5" customFormat="1" x14ac:dyDescent="0.25">
      <c r="D250" s="17"/>
      <c r="E250" s="17"/>
    </row>
    <row r="251" spans="4:5" customFormat="1" x14ac:dyDescent="0.25">
      <c r="D251" s="17"/>
      <c r="E251" s="17"/>
    </row>
    <row r="252" spans="4:5" customFormat="1" x14ac:dyDescent="0.25">
      <c r="D252" s="17"/>
      <c r="E252" s="17"/>
    </row>
    <row r="253" spans="4:5" customFormat="1" x14ac:dyDescent="0.25">
      <c r="D253" s="17"/>
      <c r="E253" s="17"/>
    </row>
    <row r="254" spans="4:5" customFormat="1" x14ac:dyDescent="0.25">
      <c r="D254" s="17"/>
      <c r="E254" s="17"/>
    </row>
    <row r="255" spans="4:5" customFormat="1" x14ac:dyDescent="0.25">
      <c r="D255" s="17"/>
      <c r="E255" s="17"/>
    </row>
    <row r="256" spans="4:5" customFormat="1" x14ac:dyDescent="0.25">
      <c r="D256" s="17"/>
      <c r="E256" s="17"/>
    </row>
    <row r="257" spans="4:5" customFormat="1" x14ac:dyDescent="0.25">
      <c r="D257" s="17"/>
      <c r="E257" s="17"/>
    </row>
    <row r="258" spans="4:5" customFormat="1" x14ac:dyDescent="0.25">
      <c r="D258" s="17"/>
      <c r="E258" s="17"/>
    </row>
    <row r="259" spans="4:5" customFormat="1" x14ac:dyDescent="0.25">
      <c r="D259" s="17"/>
      <c r="E259" s="17"/>
    </row>
    <row r="260" spans="4:5" customFormat="1" x14ac:dyDescent="0.25">
      <c r="D260" s="17"/>
      <c r="E260" s="17"/>
    </row>
    <row r="261" spans="4:5" customFormat="1" x14ac:dyDescent="0.25">
      <c r="D261" s="17"/>
      <c r="E261" s="17"/>
    </row>
    <row r="262" spans="4:5" customFormat="1" x14ac:dyDescent="0.25">
      <c r="D262" s="17"/>
      <c r="E262" s="17"/>
    </row>
    <row r="263" spans="4:5" customFormat="1" x14ac:dyDescent="0.25">
      <c r="D263" s="17"/>
      <c r="E263" s="17"/>
    </row>
    <row r="264" spans="4:5" customFormat="1" x14ac:dyDescent="0.25">
      <c r="D264" s="17"/>
      <c r="E264" s="17"/>
    </row>
    <row r="265" spans="4:5" customFormat="1" x14ac:dyDescent="0.25">
      <c r="D265" s="17"/>
      <c r="E265" s="17"/>
    </row>
    <row r="266" spans="4:5" customFormat="1" x14ac:dyDescent="0.25">
      <c r="D266" s="17"/>
      <c r="E266" s="17"/>
    </row>
    <row r="267" spans="4:5" customFormat="1" x14ac:dyDescent="0.25">
      <c r="D267" s="17"/>
      <c r="E267" s="17"/>
    </row>
    <row r="268" spans="4:5" customFormat="1" x14ac:dyDescent="0.25">
      <c r="D268" s="17"/>
      <c r="E268" s="17"/>
    </row>
    <row r="269" spans="4:5" customFormat="1" x14ac:dyDescent="0.25">
      <c r="D269" s="17"/>
      <c r="E269" s="17"/>
    </row>
    <row r="270" spans="4:5" customFormat="1" x14ac:dyDescent="0.25">
      <c r="D270" s="17"/>
      <c r="E270" s="17"/>
    </row>
    <row r="271" spans="4:5" customFormat="1" x14ac:dyDescent="0.25">
      <c r="D271" s="17"/>
      <c r="E271" s="17"/>
    </row>
    <row r="272" spans="4:5" customFormat="1" x14ac:dyDescent="0.25">
      <c r="D272" s="17"/>
      <c r="E272" s="17"/>
    </row>
    <row r="273" spans="4:5" customFormat="1" x14ac:dyDescent="0.25">
      <c r="D273" s="17"/>
      <c r="E273" s="17"/>
    </row>
    <row r="274" spans="4:5" customFormat="1" x14ac:dyDescent="0.25">
      <c r="D274" s="17"/>
      <c r="E274" s="17"/>
    </row>
    <row r="275" spans="4:5" customFormat="1" x14ac:dyDescent="0.25">
      <c r="D275" s="17"/>
      <c r="E275" s="17"/>
    </row>
    <row r="276" spans="4:5" customFormat="1" x14ac:dyDescent="0.25">
      <c r="D276" s="17"/>
      <c r="E276" s="17"/>
    </row>
    <row r="277" spans="4:5" customFormat="1" x14ac:dyDescent="0.25">
      <c r="D277" s="17"/>
      <c r="E277" s="17"/>
    </row>
    <row r="278" spans="4:5" customFormat="1" x14ac:dyDescent="0.25">
      <c r="D278" s="17"/>
      <c r="E278" s="17"/>
    </row>
    <row r="279" spans="4:5" customFormat="1" x14ac:dyDescent="0.25">
      <c r="D279" s="17"/>
      <c r="E279" s="17"/>
    </row>
    <row r="280" spans="4:5" customFormat="1" x14ac:dyDescent="0.25">
      <c r="D280" s="17"/>
      <c r="E280" s="17"/>
    </row>
  </sheetData>
  <sheetProtection algorithmName="SHA-512" hashValue="bwOa/a/91VEr4ql8mvLCAb591U7eNCTm5gYX45K2NO3KdclDsIbAUB9WAxGX+PoBxifzEWtP2aFrDekIhl3zbw==" saltValue="Vtn/yMPAnWamrSnuEsEs9w==" spinCount="100000" sheet="1" objects="1" scenarios="1"/>
  <mergeCells count="5">
    <mergeCell ref="B18:C18"/>
    <mergeCell ref="A2:A5"/>
    <mergeCell ref="A6:A9"/>
    <mergeCell ref="A10:A13"/>
    <mergeCell ref="A14:A1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6E824-A912-4CD2-8746-3A841C529799}">
  <dimension ref="A1:F8"/>
  <sheetViews>
    <sheetView workbookViewId="0">
      <selection activeCell="A8" sqref="A8:E8"/>
    </sheetView>
  </sheetViews>
  <sheetFormatPr defaultRowHeight="15" x14ac:dyDescent="0.25"/>
  <cols>
    <col min="1" max="1" width="38.5703125" customWidth="1"/>
  </cols>
  <sheetData>
    <row r="1" spans="1:6" ht="46.5" customHeight="1" x14ac:dyDescent="0.25">
      <c r="A1" s="222" t="s">
        <v>500</v>
      </c>
      <c r="B1" s="220" t="s">
        <v>494</v>
      </c>
      <c r="C1" s="220"/>
      <c r="D1" s="220"/>
      <c r="E1" s="220"/>
      <c r="F1" s="19"/>
    </row>
    <row r="2" spans="1:6" ht="23.25" customHeight="1" x14ac:dyDescent="0.25">
      <c r="A2" s="223"/>
      <c r="B2" s="110" t="s">
        <v>87</v>
      </c>
      <c r="C2" s="110" t="s">
        <v>92</v>
      </c>
      <c r="D2" s="110" t="s">
        <v>93</v>
      </c>
      <c r="E2" s="110" t="s">
        <v>298</v>
      </c>
    </row>
    <row r="3" spans="1:6" x14ac:dyDescent="0.25">
      <c r="A3" s="4" t="s">
        <v>7</v>
      </c>
      <c r="B3" s="117">
        <v>33480</v>
      </c>
      <c r="C3" s="117">
        <v>22256</v>
      </c>
      <c r="D3" s="117">
        <v>24571</v>
      </c>
      <c r="E3" s="117">
        <v>4864</v>
      </c>
    </row>
    <row r="4" spans="1:6" x14ac:dyDescent="0.25">
      <c r="A4" s="4" t="s">
        <v>299</v>
      </c>
      <c r="B4" s="117">
        <v>4177</v>
      </c>
      <c r="C4" s="117">
        <v>2824</v>
      </c>
      <c r="D4" s="117">
        <v>2946</v>
      </c>
      <c r="E4" s="117">
        <v>1260</v>
      </c>
    </row>
    <row r="5" spans="1:6" x14ac:dyDescent="0.25">
      <c r="A5" s="4" t="s">
        <v>300</v>
      </c>
      <c r="B5" s="117">
        <v>12565</v>
      </c>
      <c r="C5" s="117">
        <v>9112</v>
      </c>
      <c r="D5" s="117">
        <v>8959</v>
      </c>
      <c r="E5" s="117">
        <v>3930</v>
      </c>
    </row>
    <row r="6" spans="1:6" x14ac:dyDescent="0.25">
      <c r="A6" s="4" t="s">
        <v>301</v>
      </c>
      <c r="B6" s="117">
        <v>106958</v>
      </c>
      <c r="C6" s="117">
        <v>78166</v>
      </c>
      <c r="D6" s="117">
        <v>81338</v>
      </c>
      <c r="E6" s="117">
        <v>34975</v>
      </c>
    </row>
    <row r="7" spans="1:6" ht="30" x14ac:dyDescent="0.25">
      <c r="A7" s="118" t="s">
        <v>302</v>
      </c>
      <c r="B7" s="117">
        <v>2442</v>
      </c>
      <c r="C7" s="117">
        <v>3655</v>
      </c>
      <c r="D7" s="117">
        <v>3590</v>
      </c>
      <c r="E7" s="117">
        <v>176</v>
      </c>
    </row>
    <row r="8" spans="1:6" ht="32.25" customHeight="1" x14ac:dyDescent="0.25">
      <c r="A8" s="221" t="s">
        <v>505</v>
      </c>
      <c r="B8" s="221"/>
      <c r="C8" s="221"/>
      <c r="D8" s="221"/>
      <c r="E8" s="221"/>
    </row>
  </sheetData>
  <sheetProtection algorithmName="SHA-512" hashValue="QOjfJ+Ld8HbVz96cDkMsFNrfQa/F0tW45CjlpQwpV24vM4b5z3OxXNsfI82wTKTugKsROunhQh89tkKpfDDnag==" saltValue="fCTptcywL2JBx4C6QVCIqg==" spinCount="100000" sheet="1" objects="1" scenarios="1"/>
  <mergeCells count="3">
    <mergeCell ref="B1:E1"/>
    <mergeCell ref="A8:E8"/>
    <mergeCell ref="A1:A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C714A-4947-4541-B5B2-F4BE9DF140F9}">
  <dimension ref="A1:G30"/>
  <sheetViews>
    <sheetView topLeftCell="A17" workbookViewId="0">
      <selection activeCell="A30" sqref="A30:E30"/>
    </sheetView>
  </sheetViews>
  <sheetFormatPr defaultRowHeight="15" x14ac:dyDescent="0.25"/>
  <cols>
    <col min="1" max="1" width="87.28515625" customWidth="1"/>
    <col min="2" max="2" width="11.140625" customWidth="1"/>
    <col min="3" max="3" width="11.5703125" customWidth="1"/>
    <col min="4" max="4" width="10" customWidth="1"/>
    <col min="5" max="5" width="11.42578125" customWidth="1"/>
    <col min="6" max="6" width="54.140625" customWidth="1"/>
  </cols>
  <sheetData>
    <row r="1" spans="1:6" ht="33.75" customHeight="1" x14ac:dyDescent="0.25">
      <c r="A1" s="220" t="s">
        <v>501</v>
      </c>
      <c r="B1" s="220" t="s">
        <v>494</v>
      </c>
      <c r="C1" s="220"/>
      <c r="D1" s="220"/>
      <c r="E1" s="220"/>
      <c r="F1" s="20"/>
    </row>
    <row r="2" spans="1:6" ht="15.6" customHeight="1" x14ac:dyDescent="0.25">
      <c r="A2" s="220"/>
      <c r="B2" s="110" t="s">
        <v>87</v>
      </c>
      <c r="C2" s="110" t="s">
        <v>92</v>
      </c>
      <c r="D2" s="110" t="s">
        <v>93</v>
      </c>
      <c r="E2" s="110" t="s">
        <v>298</v>
      </c>
    </row>
    <row r="3" spans="1:6" ht="15.6" customHeight="1" x14ac:dyDescent="0.25">
      <c r="A3" s="4" t="s">
        <v>304</v>
      </c>
      <c r="B3" s="5">
        <v>41416</v>
      </c>
      <c r="C3" s="5">
        <v>28586</v>
      </c>
      <c r="D3" s="5">
        <v>28451</v>
      </c>
      <c r="E3" s="5">
        <v>15625</v>
      </c>
    </row>
    <row r="4" spans="1:6" ht="15.6" customHeight="1" x14ac:dyDescent="0.25">
      <c r="A4" s="4" t="s">
        <v>305</v>
      </c>
      <c r="B4" s="5">
        <v>33475</v>
      </c>
      <c r="C4" s="5">
        <v>24455</v>
      </c>
      <c r="D4" s="5">
        <v>24290</v>
      </c>
      <c r="E4" s="5">
        <v>9193</v>
      </c>
    </row>
    <row r="5" spans="1:6" ht="15.6" customHeight="1" x14ac:dyDescent="0.25">
      <c r="A5" s="4" t="s">
        <v>306</v>
      </c>
      <c r="B5" s="5">
        <v>32113</v>
      </c>
      <c r="C5" s="5">
        <v>22018</v>
      </c>
      <c r="D5" s="5">
        <v>24442</v>
      </c>
      <c r="E5" s="5">
        <v>7711</v>
      </c>
    </row>
    <row r="6" spans="1:6" ht="15.6" customHeight="1" x14ac:dyDescent="0.25">
      <c r="A6" s="4" t="s">
        <v>307</v>
      </c>
      <c r="B6" s="5">
        <v>6409</v>
      </c>
      <c r="C6" s="5">
        <v>6886</v>
      </c>
      <c r="D6" s="5">
        <v>7125</v>
      </c>
      <c r="E6" s="5">
        <v>2116</v>
      </c>
    </row>
    <row r="7" spans="1:6" ht="15.6" customHeight="1" x14ac:dyDescent="0.25">
      <c r="A7" s="4" t="s">
        <v>308</v>
      </c>
      <c r="B7" s="5">
        <v>5742</v>
      </c>
      <c r="C7" s="5">
        <v>3566</v>
      </c>
      <c r="D7" s="5">
        <v>3808</v>
      </c>
      <c r="E7" s="5">
        <v>1670</v>
      </c>
    </row>
    <row r="8" spans="1:6" ht="15.6" customHeight="1" x14ac:dyDescent="0.25">
      <c r="A8" s="4" t="s">
        <v>309</v>
      </c>
      <c r="B8" s="5">
        <v>3157</v>
      </c>
      <c r="C8" s="5">
        <v>1737</v>
      </c>
      <c r="D8" s="5">
        <v>2625</v>
      </c>
      <c r="E8" s="4">
        <v>533</v>
      </c>
    </row>
    <row r="9" spans="1:6" ht="15.6" customHeight="1" x14ac:dyDescent="0.25">
      <c r="A9" s="4" t="s">
        <v>310</v>
      </c>
      <c r="B9" s="5">
        <v>2318</v>
      </c>
      <c r="C9" s="5">
        <v>1615</v>
      </c>
      <c r="D9" s="5">
        <v>1760</v>
      </c>
      <c r="E9" s="4">
        <v>512</v>
      </c>
    </row>
    <row r="10" spans="1:6" ht="15.6" customHeight="1" x14ac:dyDescent="0.25">
      <c r="A10" s="4" t="s">
        <v>311</v>
      </c>
      <c r="B10" s="5">
        <v>1953</v>
      </c>
      <c r="C10" s="5">
        <v>1296</v>
      </c>
      <c r="D10" s="5">
        <v>1355</v>
      </c>
      <c r="E10" s="4">
        <v>530</v>
      </c>
    </row>
    <row r="11" spans="1:6" ht="15.6" customHeight="1" x14ac:dyDescent="0.25">
      <c r="A11" s="4" t="s">
        <v>312</v>
      </c>
      <c r="B11" s="5">
        <v>1607</v>
      </c>
      <c r="C11" s="5">
        <v>915</v>
      </c>
      <c r="D11" s="5">
        <v>1158</v>
      </c>
      <c r="E11" s="4">
        <v>260</v>
      </c>
    </row>
    <row r="12" spans="1:6" ht="15.6" customHeight="1" x14ac:dyDescent="0.25">
      <c r="A12" s="4" t="s">
        <v>313</v>
      </c>
      <c r="B12" s="5">
        <v>1445</v>
      </c>
      <c r="C12" s="5">
        <v>885</v>
      </c>
      <c r="D12" s="5">
        <v>1063</v>
      </c>
      <c r="E12" s="4">
        <v>310</v>
      </c>
    </row>
    <row r="13" spans="1:6" ht="15.6" customHeight="1" x14ac:dyDescent="0.25">
      <c r="A13" s="4" t="s">
        <v>314</v>
      </c>
      <c r="B13" s="5">
        <v>1206</v>
      </c>
      <c r="C13" s="5">
        <v>687</v>
      </c>
      <c r="D13" s="4">
        <v>848</v>
      </c>
      <c r="E13" s="4">
        <v>239</v>
      </c>
    </row>
    <row r="14" spans="1:6" ht="15.6" customHeight="1" x14ac:dyDescent="0.25">
      <c r="A14" s="4" t="s">
        <v>315</v>
      </c>
      <c r="B14" s="5">
        <v>1096</v>
      </c>
      <c r="C14" s="5">
        <v>639</v>
      </c>
      <c r="D14" s="4">
        <v>768</v>
      </c>
      <c r="E14" s="4">
        <v>201</v>
      </c>
    </row>
    <row r="15" spans="1:6" ht="15.6" customHeight="1" x14ac:dyDescent="0.25">
      <c r="A15" s="4" t="s">
        <v>316</v>
      </c>
      <c r="B15" s="5">
        <v>739</v>
      </c>
      <c r="C15" s="5">
        <v>430</v>
      </c>
      <c r="D15" s="4">
        <v>521</v>
      </c>
      <c r="E15" s="4">
        <v>130</v>
      </c>
    </row>
    <row r="16" spans="1:6" ht="15.6" customHeight="1" x14ac:dyDescent="0.25">
      <c r="A16" s="4" t="s">
        <v>317</v>
      </c>
      <c r="B16" s="5">
        <v>462</v>
      </c>
      <c r="C16" s="5">
        <v>266</v>
      </c>
      <c r="D16" s="4">
        <v>327</v>
      </c>
      <c r="E16" s="4">
        <v>118</v>
      </c>
    </row>
    <row r="17" spans="1:7" ht="15.6" customHeight="1" x14ac:dyDescent="0.25">
      <c r="A17" s="4" t="s">
        <v>318</v>
      </c>
      <c r="B17" s="5">
        <v>408</v>
      </c>
      <c r="C17" s="5">
        <v>273</v>
      </c>
      <c r="D17" s="4">
        <v>305</v>
      </c>
      <c r="E17" s="4">
        <v>86</v>
      </c>
    </row>
    <row r="18" spans="1:7" ht="15.6" customHeight="1" x14ac:dyDescent="0.25">
      <c r="A18" s="4" t="s">
        <v>319</v>
      </c>
      <c r="B18" s="5">
        <v>247</v>
      </c>
      <c r="C18" s="5">
        <v>168</v>
      </c>
      <c r="D18" s="4">
        <v>200</v>
      </c>
      <c r="E18" s="4">
        <v>63</v>
      </c>
    </row>
    <row r="19" spans="1:7" ht="15.6" customHeight="1" x14ac:dyDescent="0.25">
      <c r="A19" s="4" t="s">
        <v>320</v>
      </c>
      <c r="B19" s="5">
        <v>214</v>
      </c>
      <c r="C19" s="5">
        <v>146</v>
      </c>
      <c r="D19" s="4">
        <v>176</v>
      </c>
      <c r="E19" s="4">
        <v>44</v>
      </c>
    </row>
    <row r="20" spans="1:7" ht="15.6" customHeight="1" x14ac:dyDescent="0.25">
      <c r="A20" s="4" t="s">
        <v>321</v>
      </c>
      <c r="B20" s="5">
        <v>188</v>
      </c>
      <c r="C20" s="5">
        <v>111</v>
      </c>
      <c r="D20" s="4">
        <v>141</v>
      </c>
      <c r="E20" s="4">
        <v>23</v>
      </c>
    </row>
    <row r="21" spans="1:7" ht="15.6" customHeight="1" x14ac:dyDescent="0.25">
      <c r="A21" s="4" t="s">
        <v>322</v>
      </c>
      <c r="B21" s="5">
        <v>167</v>
      </c>
      <c r="C21" s="5">
        <v>111</v>
      </c>
      <c r="D21" s="4">
        <v>108</v>
      </c>
      <c r="E21" s="4">
        <v>38</v>
      </c>
    </row>
    <row r="22" spans="1:7" ht="15.6" customHeight="1" x14ac:dyDescent="0.25">
      <c r="A22" s="4" t="s">
        <v>323</v>
      </c>
      <c r="B22" s="5">
        <v>144</v>
      </c>
      <c r="C22" s="5">
        <v>84</v>
      </c>
      <c r="D22" s="4">
        <v>91</v>
      </c>
      <c r="E22" s="4">
        <v>34</v>
      </c>
    </row>
    <row r="23" spans="1:7" ht="15.6" customHeight="1" x14ac:dyDescent="0.25">
      <c r="A23" s="4" t="s">
        <v>324</v>
      </c>
      <c r="B23" s="5">
        <v>138</v>
      </c>
      <c r="C23" s="5">
        <v>69</v>
      </c>
      <c r="D23" s="4">
        <v>90</v>
      </c>
      <c r="E23" s="4">
        <v>27</v>
      </c>
    </row>
    <row r="24" spans="1:7" ht="15.6" customHeight="1" x14ac:dyDescent="0.25">
      <c r="A24" s="4" t="s">
        <v>325</v>
      </c>
      <c r="B24" s="5">
        <v>64</v>
      </c>
      <c r="C24" s="5">
        <v>27</v>
      </c>
      <c r="D24" s="4">
        <v>35</v>
      </c>
      <c r="E24" s="6" t="s">
        <v>326</v>
      </c>
    </row>
    <row r="25" spans="1:7" ht="15.6" customHeight="1" x14ac:dyDescent="0.25">
      <c r="A25" s="4" t="s">
        <v>327</v>
      </c>
      <c r="B25" s="5">
        <v>29</v>
      </c>
      <c r="C25" s="5">
        <v>18</v>
      </c>
      <c r="D25" s="4">
        <v>17</v>
      </c>
      <c r="E25" s="6" t="s">
        <v>326</v>
      </c>
    </row>
    <row r="26" spans="1:7" ht="15.6" customHeight="1" x14ac:dyDescent="0.25">
      <c r="A26" s="4" t="s">
        <v>328</v>
      </c>
      <c r="B26" s="5">
        <v>18</v>
      </c>
      <c r="C26" s="5">
        <v>15</v>
      </c>
      <c r="D26" s="4">
        <v>17</v>
      </c>
      <c r="E26" s="6" t="s">
        <v>326</v>
      </c>
    </row>
    <row r="27" spans="1:7" ht="15.6" customHeight="1" x14ac:dyDescent="0.25">
      <c r="A27" s="4" t="s">
        <v>329</v>
      </c>
      <c r="B27" s="6" t="s">
        <v>326</v>
      </c>
      <c r="C27" s="6" t="s">
        <v>326</v>
      </c>
      <c r="D27" s="6" t="s">
        <v>326</v>
      </c>
      <c r="E27" s="6" t="s">
        <v>326</v>
      </c>
      <c r="F27" s="12"/>
      <c r="G27" s="12"/>
    </row>
    <row r="28" spans="1:7" ht="15.6" customHeight="1" x14ac:dyDescent="0.25">
      <c r="A28" s="4" t="s">
        <v>330</v>
      </c>
      <c r="B28" s="6" t="s">
        <v>326</v>
      </c>
      <c r="C28" s="6" t="s">
        <v>326</v>
      </c>
      <c r="D28" s="6" t="s">
        <v>326</v>
      </c>
      <c r="E28" s="6" t="s">
        <v>326</v>
      </c>
      <c r="F28" s="12"/>
      <c r="G28" s="12"/>
    </row>
    <row r="29" spans="1:7" ht="15.6" customHeight="1" x14ac:dyDescent="0.25">
      <c r="A29" s="4" t="s">
        <v>331</v>
      </c>
      <c r="B29" s="6" t="s">
        <v>326</v>
      </c>
      <c r="C29" s="6" t="s">
        <v>326</v>
      </c>
      <c r="D29" s="6" t="s">
        <v>326</v>
      </c>
      <c r="E29" s="6" t="s">
        <v>326</v>
      </c>
      <c r="F29" s="12"/>
    </row>
    <row r="30" spans="1:7" ht="31.5" customHeight="1" x14ac:dyDescent="0.25">
      <c r="A30" s="221" t="s">
        <v>528</v>
      </c>
      <c r="B30" s="221"/>
      <c r="C30" s="221"/>
      <c r="D30" s="221"/>
      <c r="E30" s="221"/>
    </row>
  </sheetData>
  <sheetProtection algorithmName="SHA-512" hashValue="8GIlkdfGubnmC5Nd1hWASHUu1VKXOmCbm2Vsh4LX2asHVRhlFb9ReWS1tmOaPI6NmlPom+EC//OHTy/KzUT4fw==" saltValue="69QdN67feitRSO+E4J6LpA==" spinCount="100000" sheet="1" objects="1" scenarios="1"/>
  <mergeCells count="3">
    <mergeCell ref="B1:E1"/>
    <mergeCell ref="A30:E30"/>
    <mergeCell ref="A1:A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A0954-3158-4616-B1D6-096F230E6528}">
  <dimension ref="A1:F27"/>
  <sheetViews>
    <sheetView topLeftCell="A13" workbookViewId="0">
      <selection activeCell="A27" sqref="A27:E27"/>
    </sheetView>
  </sheetViews>
  <sheetFormatPr defaultRowHeight="15" x14ac:dyDescent="0.25"/>
  <cols>
    <col min="1" max="1" width="38.42578125" customWidth="1"/>
    <col min="2" max="3" width="15.42578125" customWidth="1"/>
    <col min="4" max="4" width="14.5703125" customWidth="1"/>
    <col min="5" max="5" width="14" customWidth="1"/>
    <col min="6" max="6" width="61.140625" customWidth="1"/>
  </cols>
  <sheetData>
    <row r="1" spans="1:6" ht="51.75" customHeight="1" x14ac:dyDescent="0.25">
      <c r="A1" s="220" t="s">
        <v>502</v>
      </c>
      <c r="B1" s="220" t="s">
        <v>303</v>
      </c>
      <c r="C1" s="220"/>
      <c r="D1" s="220"/>
      <c r="E1" s="220"/>
      <c r="F1" s="20"/>
    </row>
    <row r="2" spans="1:6" ht="15" customHeight="1" x14ac:dyDescent="0.25">
      <c r="A2" s="220"/>
      <c r="B2" s="110" t="s">
        <v>87</v>
      </c>
      <c r="C2" s="110" t="s">
        <v>92</v>
      </c>
      <c r="D2" s="110" t="s">
        <v>93</v>
      </c>
      <c r="E2" s="110" t="s">
        <v>298</v>
      </c>
    </row>
    <row r="3" spans="1:6" ht="15.75" customHeight="1" x14ac:dyDescent="0.25">
      <c r="A3" s="108" t="s">
        <v>332</v>
      </c>
      <c r="B3" s="109">
        <v>69877</v>
      </c>
      <c r="C3" s="109">
        <v>48918</v>
      </c>
      <c r="D3" s="109">
        <v>51963</v>
      </c>
      <c r="E3" s="109">
        <v>20143</v>
      </c>
    </row>
    <row r="4" spans="1:6" x14ac:dyDescent="0.25">
      <c r="A4" s="7" t="s">
        <v>333</v>
      </c>
      <c r="B4" s="8">
        <v>60157</v>
      </c>
      <c r="C4" s="8">
        <v>40337</v>
      </c>
      <c r="D4" s="8">
        <v>41992</v>
      </c>
      <c r="E4" s="8">
        <v>17717</v>
      </c>
    </row>
    <row r="5" spans="1:6" x14ac:dyDescent="0.25">
      <c r="A5" s="7" t="s">
        <v>334</v>
      </c>
      <c r="B5" s="8">
        <v>3368</v>
      </c>
      <c r="C5" s="8">
        <v>4724</v>
      </c>
      <c r="D5" s="8">
        <v>4729</v>
      </c>
      <c r="E5" s="8">
        <v>1155</v>
      </c>
    </row>
    <row r="6" spans="1:6" x14ac:dyDescent="0.25">
      <c r="A6" s="7" t="s">
        <v>335</v>
      </c>
      <c r="B6" s="8">
        <v>443</v>
      </c>
      <c r="C6" s="8">
        <v>386</v>
      </c>
      <c r="D6" s="8">
        <v>375</v>
      </c>
      <c r="E6" s="8">
        <v>209</v>
      </c>
    </row>
    <row r="7" spans="1:6" x14ac:dyDescent="0.25">
      <c r="A7" s="7" t="s">
        <v>336</v>
      </c>
      <c r="B7" s="8">
        <v>370</v>
      </c>
      <c r="C7" s="8">
        <v>243</v>
      </c>
      <c r="D7" s="8">
        <v>260</v>
      </c>
      <c r="E7" s="8">
        <v>91</v>
      </c>
    </row>
    <row r="8" spans="1:6" x14ac:dyDescent="0.25">
      <c r="A8" s="7" t="s">
        <v>337</v>
      </c>
      <c r="B8" s="8">
        <v>275</v>
      </c>
      <c r="C8" s="8">
        <v>203</v>
      </c>
      <c r="D8" s="8">
        <v>206</v>
      </c>
      <c r="E8" s="8">
        <v>77</v>
      </c>
    </row>
    <row r="9" spans="1:6" x14ac:dyDescent="0.25">
      <c r="A9" s="7" t="s">
        <v>338</v>
      </c>
      <c r="B9" s="8">
        <v>125</v>
      </c>
      <c r="C9" s="8">
        <v>93</v>
      </c>
      <c r="D9" s="8">
        <v>95</v>
      </c>
      <c r="E9" s="8">
        <v>47</v>
      </c>
    </row>
    <row r="10" spans="1:6" x14ac:dyDescent="0.25">
      <c r="A10" s="7" t="s">
        <v>339</v>
      </c>
      <c r="B10" s="8">
        <v>50</v>
      </c>
      <c r="C10" s="8">
        <v>39</v>
      </c>
      <c r="D10" s="8">
        <v>40</v>
      </c>
      <c r="E10" s="8">
        <v>16</v>
      </c>
    </row>
    <row r="11" spans="1:6" x14ac:dyDescent="0.25">
      <c r="A11" s="7" t="s">
        <v>340</v>
      </c>
      <c r="B11" s="8">
        <v>27</v>
      </c>
      <c r="C11" s="8">
        <v>24</v>
      </c>
      <c r="D11" s="8">
        <v>22</v>
      </c>
      <c r="E11" s="9" t="s">
        <v>326</v>
      </c>
    </row>
    <row r="12" spans="1:6" x14ac:dyDescent="0.25">
      <c r="A12" s="7" t="s">
        <v>341</v>
      </c>
      <c r="B12" s="8">
        <v>21</v>
      </c>
      <c r="C12" s="9" t="s">
        <v>326</v>
      </c>
      <c r="D12" s="8">
        <v>15</v>
      </c>
      <c r="E12" s="9" t="s">
        <v>326</v>
      </c>
    </row>
    <row r="13" spans="1:6" x14ac:dyDescent="0.25">
      <c r="A13" s="7" t="s">
        <v>342</v>
      </c>
      <c r="B13" s="8">
        <v>19</v>
      </c>
      <c r="C13" s="9" t="s">
        <v>326</v>
      </c>
      <c r="D13" s="8">
        <v>13</v>
      </c>
      <c r="E13" s="9" t="s">
        <v>326</v>
      </c>
    </row>
    <row r="14" spans="1:6" x14ac:dyDescent="0.25">
      <c r="A14" s="7" t="s">
        <v>343</v>
      </c>
      <c r="B14" s="8">
        <v>16</v>
      </c>
      <c r="C14" s="9" t="s">
        <v>326</v>
      </c>
      <c r="D14" s="9" t="s">
        <v>326</v>
      </c>
      <c r="E14" s="9" t="s">
        <v>326</v>
      </c>
    </row>
    <row r="15" spans="1:6" x14ac:dyDescent="0.25">
      <c r="A15" s="7" t="s">
        <v>344</v>
      </c>
      <c r="B15" s="8">
        <v>12</v>
      </c>
      <c r="C15" s="9" t="s">
        <v>326</v>
      </c>
      <c r="D15" s="8">
        <v>13</v>
      </c>
      <c r="E15" s="9" t="s">
        <v>326</v>
      </c>
    </row>
    <row r="16" spans="1:6" x14ac:dyDescent="0.25">
      <c r="A16" s="7" t="s">
        <v>345</v>
      </c>
      <c r="B16" s="9" t="s">
        <v>326</v>
      </c>
      <c r="C16" s="9" t="s">
        <v>326</v>
      </c>
      <c r="D16" s="9" t="s">
        <v>326</v>
      </c>
      <c r="E16" s="9" t="s">
        <v>326</v>
      </c>
    </row>
    <row r="17" spans="1:5" x14ac:dyDescent="0.25">
      <c r="A17" s="7" t="s">
        <v>346</v>
      </c>
      <c r="B17" s="9" t="s">
        <v>326</v>
      </c>
      <c r="C17" s="9" t="s">
        <v>326</v>
      </c>
      <c r="D17" s="9" t="s">
        <v>326</v>
      </c>
      <c r="E17" s="9" t="s">
        <v>326</v>
      </c>
    </row>
    <row r="18" spans="1:5" x14ac:dyDescent="0.25">
      <c r="A18" s="7" t="s">
        <v>347</v>
      </c>
      <c r="B18" s="9" t="s">
        <v>326</v>
      </c>
      <c r="C18" s="9" t="s">
        <v>326</v>
      </c>
      <c r="D18" s="9" t="s">
        <v>326</v>
      </c>
      <c r="E18" s="9" t="s">
        <v>326</v>
      </c>
    </row>
    <row r="19" spans="1:5" x14ac:dyDescent="0.25">
      <c r="A19" s="7" t="s">
        <v>348</v>
      </c>
      <c r="B19" s="10" t="s">
        <v>326</v>
      </c>
      <c r="C19" s="10" t="s">
        <v>326</v>
      </c>
      <c r="D19" s="10" t="s">
        <v>326</v>
      </c>
      <c r="E19" s="10" t="s">
        <v>326</v>
      </c>
    </row>
    <row r="20" spans="1:5" x14ac:dyDescent="0.25">
      <c r="A20" s="7" t="s">
        <v>349</v>
      </c>
      <c r="B20" s="10" t="s">
        <v>326</v>
      </c>
      <c r="C20" s="10" t="s">
        <v>326</v>
      </c>
      <c r="D20" s="10" t="s">
        <v>326</v>
      </c>
      <c r="E20" s="10" t="s">
        <v>326</v>
      </c>
    </row>
    <row r="21" spans="1:5" x14ac:dyDescent="0.25">
      <c r="A21" s="7" t="s">
        <v>350</v>
      </c>
      <c r="B21" s="10" t="s">
        <v>326</v>
      </c>
      <c r="C21" s="10" t="s">
        <v>326</v>
      </c>
      <c r="D21" s="10" t="s">
        <v>326</v>
      </c>
      <c r="E21" s="10" t="s">
        <v>326</v>
      </c>
    </row>
    <row r="22" spans="1:5" x14ac:dyDescent="0.25">
      <c r="A22" s="7" t="s">
        <v>351</v>
      </c>
      <c r="B22" s="10" t="s">
        <v>326</v>
      </c>
      <c r="C22" s="10" t="s">
        <v>326</v>
      </c>
      <c r="D22" s="10" t="s">
        <v>326</v>
      </c>
      <c r="E22" s="10" t="s">
        <v>326</v>
      </c>
    </row>
    <row r="23" spans="1:5" x14ac:dyDescent="0.25">
      <c r="A23" s="7" t="s">
        <v>352</v>
      </c>
      <c r="B23" s="10" t="s">
        <v>326</v>
      </c>
      <c r="C23" s="10" t="s">
        <v>326</v>
      </c>
      <c r="D23" s="10" t="s">
        <v>326</v>
      </c>
      <c r="E23" s="10" t="s">
        <v>326</v>
      </c>
    </row>
    <row r="24" spans="1:5" x14ac:dyDescent="0.25">
      <c r="A24" s="7" t="s">
        <v>353</v>
      </c>
      <c r="B24" s="10" t="s">
        <v>326</v>
      </c>
      <c r="C24" s="10" t="s">
        <v>326</v>
      </c>
      <c r="D24" s="10" t="s">
        <v>326</v>
      </c>
      <c r="E24" s="10" t="s">
        <v>326</v>
      </c>
    </row>
    <row r="25" spans="1:5" x14ac:dyDescent="0.25">
      <c r="A25" s="7" t="s">
        <v>354</v>
      </c>
      <c r="B25" s="10" t="s">
        <v>326</v>
      </c>
      <c r="C25" s="10" t="s">
        <v>326</v>
      </c>
      <c r="D25" s="10" t="s">
        <v>326</v>
      </c>
      <c r="E25" s="10" t="s">
        <v>326</v>
      </c>
    </row>
    <row r="26" spans="1:5" x14ac:dyDescent="0.25">
      <c r="A26" s="7" t="s">
        <v>355</v>
      </c>
      <c r="B26" s="10" t="s">
        <v>326</v>
      </c>
      <c r="C26" s="10" t="s">
        <v>326</v>
      </c>
      <c r="D26" s="10" t="s">
        <v>326</v>
      </c>
      <c r="E26" s="10" t="s">
        <v>326</v>
      </c>
    </row>
    <row r="27" spans="1:5" ht="33" customHeight="1" x14ac:dyDescent="0.25">
      <c r="A27" s="224" t="s">
        <v>528</v>
      </c>
      <c r="B27" s="225"/>
      <c r="C27" s="225"/>
      <c r="D27" s="225"/>
      <c r="E27" s="226"/>
    </row>
  </sheetData>
  <sheetProtection algorithmName="SHA-512" hashValue="hjuseqCS+bRk1FBFFBWKIkXlhIlIF0ZHwfZ6XZ3TiAj5aXjeA21Ak9Yn4ZyqbpRdj2APDWz1JOh8sHyTBN2ucA==" saltValue="eE+q1QTEYSzEjWvR0/cipg==" spinCount="100000" sheet="1" objects="1" scenarios="1"/>
  <mergeCells count="3">
    <mergeCell ref="B1:E1"/>
    <mergeCell ref="A27:E27"/>
    <mergeCell ref="A1:A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91C4F-8F02-4AA9-8E39-16FF40C739CA}">
  <dimension ref="A1:F44"/>
  <sheetViews>
    <sheetView topLeftCell="A37" workbookViewId="0">
      <selection activeCell="B44" sqref="B44:D44"/>
    </sheetView>
  </sheetViews>
  <sheetFormatPr defaultRowHeight="15.75" x14ac:dyDescent="0.25"/>
  <cols>
    <col min="1" max="1" width="4.85546875" style="135" customWidth="1"/>
    <col min="2" max="2" width="59.85546875" bestFit="1" customWidth="1"/>
    <col min="3" max="3" width="23.140625" customWidth="1"/>
    <col min="4" max="4" width="23.42578125" customWidth="1"/>
  </cols>
  <sheetData>
    <row r="1" spans="1:4" ht="93" customHeight="1" x14ac:dyDescent="0.25">
      <c r="A1" s="133"/>
      <c r="B1" s="129" t="s">
        <v>356</v>
      </c>
      <c r="C1" s="119" t="s">
        <v>503</v>
      </c>
      <c r="D1" s="119" t="s">
        <v>504</v>
      </c>
    </row>
    <row r="2" spans="1:4" ht="15" x14ac:dyDescent="0.25">
      <c r="A2" s="208" t="s">
        <v>87</v>
      </c>
      <c r="B2" s="130" t="s">
        <v>357</v>
      </c>
      <c r="C2" s="120">
        <v>56</v>
      </c>
      <c r="D2" s="121">
        <f>C2/C13</f>
        <v>3.8205436087763344E-4</v>
      </c>
    </row>
    <row r="3" spans="1:4" ht="15.75" customHeight="1" x14ac:dyDescent="0.25">
      <c r="A3" s="208"/>
      <c r="B3" s="130" t="s">
        <v>358</v>
      </c>
      <c r="C3" s="120">
        <v>255</v>
      </c>
      <c r="D3" s="121">
        <f>C3/C13</f>
        <v>1.7397118218535094E-3</v>
      </c>
    </row>
    <row r="4" spans="1:4" ht="15" x14ac:dyDescent="0.25">
      <c r="A4" s="208"/>
      <c r="B4" s="130" t="s">
        <v>359</v>
      </c>
      <c r="C4" s="122">
        <v>2233</v>
      </c>
      <c r="D4" s="121">
        <f>C4/C13</f>
        <v>1.5234417639995633E-2</v>
      </c>
    </row>
    <row r="5" spans="1:4" ht="15.75" customHeight="1" x14ac:dyDescent="0.25">
      <c r="A5" s="208"/>
      <c r="B5" s="130" t="s">
        <v>360</v>
      </c>
      <c r="C5" s="122">
        <v>6652</v>
      </c>
      <c r="D5" s="121">
        <f>C5/C13</f>
        <v>4.5382600152821743E-2</v>
      </c>
    </row>
    <row r="6" spans="1:4" ht="15" x14ac:dyDescent="0.25">
      <c r="A6" s="208"/>
      <c r="B6" s="131" t="s">
        <v>11</v>
      </c>
      <c r="C6" s="124">
        <v>5254</v>
      </c>
      <c r="D6" s="125">
        <f>C6/C13</f>
        <v>3.5844885929483677E-2</v>
      </c>
    </row>
    <row r="7" spans="1:4" ht="15" x14ac:dyDescent="0.25">
      <c r="A7" s="208"/>
      <c r="B7" s="131" t="s">
        <v>15</v>
      </c>
      <c r="C7" s="124">
        <v>42577</v>
      </c>
      <c r="D7" s="125">
        <f>C7/C13</f>
        <v>0.29047729505512498</v>
      </c>
    </row>
    <row r="8" spans="1:4" ht="15" x14ac:dyDescent="0.25">
      <c r="A8" s="208"/>
      <c r="B8" s="131" t="s">
        <v>29</v>
      </c>
      <c r="C8" s="124">
        <v>8978</v>
      </c>
      <c r="D8" s="125">
        <f>C8/C13</f>
        <v>6.1251500927846307E-2</v>
      </c>
    </row>
    <row r="9" spans="1:4" ht="15" x14ac:dyDescent="0.25">
      <c r="A9" s="208"/>
      <c r="B9" s="131" t="s">
        <v>361</v>
      </c>
      <c r="C9" s="123">
        <v>90</v>
      </c>
      <c r="D9" s="125">
        <f>C9/C13</f>
        <v>6.1401593712476807E-4</v>
      </c>
    </row>
    <row r="10" spans="1:4" ht="15" x14ac:dyDescent="0.25">
      <c r="A10" s="208"/>
      <c r="B10" s="131" t="s">
        <v>51</v>
      </c>
      <c r="C10" s="124">
        <v>45585</v>
      </c>
      <c r="D10" s="125">
        <f>C10/C13</f>
        <v>0.31099907215369499</v>
      </c>
    </row>
    <row r="11" spans="1:4" ht="15" x14ac:dyDescent="0.25">
      <c r="A11" s="208"/>
      <c r="B11" s="131" t="s">
        <v>53</v>
      </c>
      <c r="C11" s="124">
        <v>33359</v>
      </c>
      <c r="D11" s="125">
        <f>C11/C13</f>
        <v>0.22758841829494597</v>
      </c>
    </row>
    <row r="12" spans="1:4" ht="15" x14ac:dyDescent="0.25">
      <c r="A12" s="208"/>
      <c r="B12" s="131" t="s">
        <v>73</v>
      </c>
      <c r="C12" s="124">
        <v>1537</v>
      </c>
      <c r="D12" s="125">
        <f>C12/C13</f>
        <v>1.0486027726230761E-2</v>
      </c>
    </row>
    <row r="13" spans="1:4" ht="15" x14ac:dyDescent="0.25">
      <c r="A13" s="208"/>
      <c r="B13" s="132" t="s">
        <v>481</v>
      </c>
      <c r="C13" s="126">
        <f>SUM(C2:C12)</f>
        <v>146576</v>
      </c>
      <c r="D13" s="127">
        <f>SUM(D2:D12)</f>
        <v>0.99999999999999989</v>
      </c>
    </row>
    <row r="14" spans="1:4" ht="15" customHeight="1" x14ac:dyDescent="0.25">
      <c r="A14" s="208" t="s">
        <v>92</v>
      </c>
      <c r="B14" s="130" t="s">
        <v>357</v>
      </c>
      <c r="C14" s="120">
        <v>56</v>
      </c>
      <c r="D14" s="121">
        <f>C14/C25</f>
        <v>5.2229061742212278E-4</v>
      </c>
    </row>
    <row r="15" spans="1:4" ht="15" x14ac:dyDescent="0.25">
      <c r="A15" s="208"/>
      <c r="B15" s="130" t="s">
        <v>358</v>
      </c>
      <c r="C15" s="120">
        <v>272</v>
      </c>
      <c r="D15" s="121">
        <f>C15/C25</f>
        <v>2.536840141764596E-3</v>
      </c>
    </row>
    <row r="16" spans="1:4" ht="15" x14ac:dyDescent="0.25">
      <c r="A16" s="208"/>
      <c r="B16" s="130" t="s">
        <v>359</v>
      </c>
      <c r="C16" s="122">
        <v>1542</v>
      </c>
      <c r="D16" s="121">
        <f>C16/C25</f>
        <v>1.4381645215444879E-2</v>
      </c>
    </row>
    <row r="17" spans="1:4" ht="15" x14ac:dyDescent="0.25">
      <c r="A17" s="208"/>
      <c r="B17" s="130" t="s">
        <v>360</v>
      </c>
      <c r="C17" s="122">
        <v>2213</v>
      </c>
      <c r="D17" s="121">
        <f>C17/C25</f>
        <v>2.0639806006342101E-2</v>
      </c>
    </row>
    <row r="18" spans="1:4" ht="15" customHeight="1" x14ac:dyDescent="0.25">
      <c r="A18" s="208"/>
      <c r="B18" s="131" t="s">
        <v>11</v>
      </c>
      <c r="C18" s="124">
        <v>7828</v>
      </c>
      <c r="D18" s="125">
        <f>C18/C25</f>
        <v>7.3008767021078155E-2</v>
      </c>
    </row>
    <row r="19" spans="1:4" ht="15" x14ac:dyDescent="0.25">
      <c r="A19" s="208"/>
      <c r="B19" s="131" t="s">
        <v>15</v>
      </c>
      <c r="C19" s="124">
        <v>25099</v>
      </c>
      <c r="D19" s="125">
        <f>C19/C25</f>
        <v>0.23408878940496175</v>
      </c>
    </row>
    <row r="20" spans="1:4" ht="15" x14ac:dyDescent="0.25">
      <c r="A20" s="208"/>
      <c r="B20" s="131" t="s">
        <v>29</v>
      </c>
      <c r="C20" s="124">
        <v>4172</v>
      </c>
      <c r="D20" s="125">
        <f>C20/C25</f>
        <v>3.8910650997948146E-2</v>
      </c>
    </row>
    <row r="21" spans="1:4" ht="15" x14ac:dyDescent="0.25">
      <c r="A21" s="208"/>
      <c r="B21" s="131" t="s">
        <v>361</v>
      </c>
      <c r="C21" s="123">
        <v>26</v>
      </c>
      <c r="D21" s="125">
        <f>C21/C25</f>
        <v>2.42492072374557E-4</v>
      </c>
    </row>
    <row r="22" spans="1:4" ht="15" x14ac:dyDescent="0.25">
      <c r="A22" s="208"/>
      <c r="B22" s="131" t="s">
        <v>51</v>
      </c>
      <c r="C22" s="124">
        <v>38116</v>
      </c>
      <c r="D22" s="125">
        <f>C22/C25</f>
        <v>0.35549337810110054</v>
      </c>
    </row>
    <row r="23" spans="1:4" ht="15" x14ac:dyDescent="0.25">
      <c r="A23" s="208"/>
      <c r="B23" s="131" t="s">
        <v>53</v>
      </c>
      <c r="C23" s="124">
        <v>26771</v>
      </c>
      <c r="D23" s="125">
        <f>C23/C25</f>
        <v>0.24968289498227941</v>
      </c>
    </row>
    <row r="24" spans="1:4" ht="15" x14ac:dyDescent="0.25">
      <c r="A24" s="208"/>
      <c r="B24" s="131" t="s">
        <v>73</v>
      </c>
      <c r="C24" s="124">
        <v>1125</v>
      </c>
      <c r="D24" s="125">
        <f>C24/C25</f>
        <v>1.0492445439283717E-2</v>
      </c>
    </row>
    <row r="25" spans="1:4" ht="15" x14ac:dyDescent="0.25">
      <c r="A25" s="208"/>
      <c r="B25" s="132" t="s">
        <v>481</v>
      </c>
      <c r="C25" s="126">
        <f>SUM(C14:C24)</f>
        <v>107220</v>
      </c>
      <c r="D25" s="127">
        <f>SUM(D14:D24)</f>
        <v>0.99999999999999989</v>
      </c>
    </row>
    <row r="26" spans="1:4" ht="15" x14ac:dyDescent="0.25">
      <c r="A26" s="208" t="s">
        <v>93</v>
      </c>
      <c r="B26" s="130" t="s">
        <v>357</v>
      </c>
      <c r="C26" s="120">
        <v>333</v>
      </c>
      <c r="D26" s="121">
        <f>C26/C34</f>
        <v>4.8418756815703382E-3</v>
      </c>
    </row>
    <row r="27" spans="1:4" ht="15" x14ac:dyDescent="0.25">
      <c r="A27" s="208"/>
      <c r="B27" s="130" t="s">
        <v>358</v>
      </c>
      <c r="C27" s="120">
        <v>8</v>
      </c>
      <c r="D27" s="121">
        <f>C27/C34</f>
        <v>1.163213376953835E-4</v>
      </c>
    </row>
    <row r="28" spans="1:4" ht="15" x14ac:dyDescent="0.25">
      <c r="A28" s="208"/>
      <c r="B28" s="130" t="s">
        <v>359</v>
      </c>
      <c r="C28" s="122">
        <v>2140</v>
      </c>
      <c r="D28" s="121">
        <f>C28/C34</f>
        <v>3.1115957833515086E-2</v>
      </c>
    </row>
    <row r="29" spans="1:4" ht="15" x14ac:dyDescent="0.25">
      <c r="A29" s="208"/>
      <c r="B29" s="130" t="s">
        <v>360</v>
      </c>
      <c r="C29" s="122">
        <v>3015</v>
      </c>
      <c r="D29" s="121">
        <f>C29/C34</f>
        <v>4.3838604143947656E-2</v>
      </c>
    </row>
    <row r="30" spans="1:4" ht="15" x14ac:dyDescent="0.25">
      <c r="A30" s="208"/>
      <c r="B30" s="131" t="s">
        <v>49</v>
      </c>
      <c r="C30" s="123">
        <v>34</v>
      </c>
      <c r="D30" s="125">
        <f>C30/C34</f>
        <v>4.9436568520537982E-4</v>
      </c>
    </row>
    <row r="31" spans="1:4" ht="15" x14ac:dyDescent="0.25">
      <c r="A31" s="208"/>
      <c r="B31" s="131" t="s">
        <v>51</v>
      </c>
      <c r="C31" s="124">
        <v>32792</v>
      </c>
      <c r="D31" s="125">
        <f>C31/C34</f>
        <v>0.47680116321337696</v>
      </c>
    </row>
    <row r="32" spans="1:4" ht="15" x14ac:dyDescent="0.25">
      <c r="A32" s="208"/>
      <c r="B32" s="131" t="s">
        <v>53</v>
      </c>
      <c r="C32" s="124">
        <v>29396</v>
      </c>
      <c r="D32" s="125">
        <f>C32/C34</f>
        <v>0.42742275536168667</v>
      </c>
    </row>
    <row r="33" spans="1:6" ht="15" x14ac:dyDescent="0.25">
      <c r="A33" s="208"/>
      <c r="B33" s="131" t="s">
        <v>73</v>
      </c>
      <c r="C33" s="124">
        <v>1057</v>
      </c>
      <c r="D33" s="125">
        <f>C33/C34</f>
        <v>1.5368956743002544E-2</v>
      </c>
    </row>
    <row r="34" spans="1:6" ht="15" x14ac:dyDescent="0.25">
      <c r="A34" s="208"/>
      <c r="B34" s="132" t="s">
        <v>481</v>
      </c>
      <c r="C34" s="126">
        <f>SUM(C26:C33)</f>
        <v>68775</v>
      </c>
      <c r="D34" s="127">
        <f>SUM(D26:D33)</f>
        <v>1.0000000000000002</v>
      </c>
    </row>
    <row r="35" spans="1:6" ht="15" customHeight="1" x14ac:dyDescent="0.25">
      <c r="A35" s="208" t="s">
        <v>298</v>
      </c>
      <c r="B35" s="130" t="s">
        <v>359</v>
      </c>
      <c r="C35" s="122">
        <v>1303</v>
      </c>
      <c r="D35" s="121">
        <f>C35/C43</f>
        <v>3.0026500748934207E-2</v>
      </c>
    </row>
    <row r="36" spans="1:6" ht="15" x14ac:dyDescent="0.25">
      <c r="A36" s="208"/>
      <c r="B36" s="130" t="s">
        <v>360</v>
      </c>
      <c r="C36" s="120">
        <v>455</v>
      </c>
      <c r="D36" s="121">
        <f>C36/C43</f>
        <v>1.0485078926143565E-2</v>
      </c>
    </row>
    <row r="37" spans="1:6" ht="15" customHeight="1" x14ac:dyDescent="0.25">
      <c r="A37" s="208"/>
      <c r="B37" s="131" t="s">
        <v>11</v>
      </c>
      <c r="C37" s="124">
        <v>5105</v>
      </c>
      <c r="D37" s="125">
        <f>C37/C43</f>
        <v>0.11764028113838</v>
      </c>
    </row>
    <row r="38" spans="1:6" ht="15" x14ac:dyDescent="0.25">
      <c r="A38" s="208"/>
      <c r="B38" s="131" t="s">
        <v>15</v>
      </c>
      <c r="C38" s="124">
        <v>12880</v>
      </c>
      <c r="D38" s="125">
        <f>C38/C43</f>
        <v>0.29680838806314092</v>
      </c>
    </row>
    <row r="39" spans="1:6" ht="15" x14ac:dyDescent="0.25">
      <c r="A39" s="208"/>
      <c r="B39" s="131" t="s">
        <v>29</v>
      </c>
      <c r="C39" s="123">
        <v>79</v>
      </c>
      <c r="D39" s="125">
        <f>C39/C43</f>
        <v>1.820486231132619E-3</v>
      </c>
    </row>
    <row r="40" spans="1:6" ht="15" x14ac:dyDescent="0.25">
      <c r="A40" s="208"/>
      <c r="B40" s="131" t="s">
        <v>51</v>
      </c>
      <c r="C40" s="124">
        <v>20376</v>
      </c>
      <c r="D40" s="125">
        <f>C40/C43</f>
        <v>0.46954718285516767</v>
      </c>
    </row>
    <row r="41" spans="1:6" ht="15" x14ac:dyDescent="0.25">
      <c r="A41" s="208"/>
      <c r="B41" s="131" t="s">
        <v>53</v>
      </c>
      <c r="C41" s="124">
        <v>2502</v>
      </c>
      <c r="D41" s="125">
        <f>C41/C43</f>
        <v>5.7656412029035604E-2</v>
      </c>
    </row>
    <row r="42" spans="1:6" ht="15" x14ac:dyDescent="0.25">
      <c r="A42" s="208"/>
      <c r="B42" s="131" t="s">
        <v>73</v>
      </c>
      <c r="C42" s="123">
        <v>695</v>
      </c>
      <c r="D42" s="125">
        <f>C42/C43</f>
        <v>1.6015670008065447E-2</v>
      </c>
    </row>
    <row r="43" spans="1:6" ht="15" x14ac:dyDescent="0.25">
      <c r="A43" s="208"/>
      <c r="B43" s="132" t="s">
        <v>481</v>
      </c>
      <c r="C43" s="126">
        <f>SUM(C35:C42)</f>
        <v>43395</v>
      </c>
      <c r="D43" s="127">
        <f>SUM(D35:D42)</f>
        <v>1</v>
      </c>
    </row>
    <row r="44" spans="1:6" ht="33.75" customHeight="1" x14ac:dyDescent="0.25">
      <c r="A44" s="134"/>
      <c r="B44" s="227" t="s">
        <v>528</v>
      </c>
      <c r="C44" s="219"/>
      <c r="D44" s="219"/>
      <c r="E44" s="102"/>
      <c r="F44" s="102"/>
    </row>
  </sheetData>
  <sheetProtection algorithmName="SHA-512" hashValue="0OD9kb+NrMgHYIEdk5cO47guuSTVq00e01kZB8YH1j1qzK/oymPcS/7AsTUneZ2/rFRGNctwkAH/w8L8HMPwvg==" saltValue="dkhG1adicalmkya8na6qvA==" spinCount="100000" sheet="1" objects="1" scenarios="1"/>
  <mergeCells count="5">
    <mergeCell ref="A26:A34"/>
    <mergeCell ref="A2:A13"/>
    <mergeCell ref="B44:D44"/>
    <mergeCell ref="A35:A43"/>
    <mergeCell ref="A14:A2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AC926C7A768442A79776D96FCA951B" ma:contentTypeVersion="20" ma:contentTypeDescription="Create a new document." ma:contentTypeScope="" ma:versionID="865d4d67110607877ec7f8b5dcc1c379">
  <xsd:schema xmlns:xsd="http://www.w3.org/2001/XMLSchema" xmlns:xs="http://www.w3.org/2001/XMLSchema" xmlns:p="http://schemas.microsoft.com/office/2006/metadata/properties" xmlns:ns2="bb0b3c66-910b-452a-8491-8f68fa4e87e9" xmlns:ns3="d076e5e0-ab74-4706-963f-85f8fb75f8d2" targetNamespace="http://schemas.microsoft.com/office/2006/metadata/properties" ma:root="true" ma:fieldsID="632c4afdfb16132c1d21d71a6d9322fb" ns2:_="" ns3:_="">
    <xsd:import namespace="bb0b3c66-910b-452a-8491-8f68fa4e87e9"/>
    <xsd:import namespace="d076e5e0-ab74-4706-963f-85f8fb75f8d2"/>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0b3c66-910b-452a-8491-8f68fa4e87e9"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description="Documents" ma:internalName="MigrationWizIdPermissionLevels">
      <xsd:simpleType>
        <xsd:restriction base="dms:Text"/>
      </xsd:simpleType>
    </xsd:element>
    <xsd:element name="MigrationWizIdDocumentLibraryPermissions" ma:index="11" nillable="true" ma:displayName="MigrationWizIdDocumentLibraryPermissions" ma:description="Documents" ma:internalName="MigrationWizIdDocumentLibraryPermissions">
      <xsd:simpleType>
        <xsd:restriction base="dms:Text"/>
      </xsd:simpleType>
    </xsd:element>
    <xsd:element name="MigrationWizIdSecurityGroups" ma:index="12" nillable="true" ma:displayName="MigrationWizIdSecurityGroups" ma:description="Document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15b4f159-9b56-463f-96a3-6252ce15e22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076e5e0-ab74-4706-963f-85f8fb75f8d2"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4ed681d8-a64b-444a-96eb-9c57685c371c}" ma:internalName="TaxCatchAll" ma:showField="CatchAllData" ma:web="d076e5e0-ab74-4706-963f-85f8fb75f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b0b3c66-910b-452a-8491-8f68fa4e87e9">
      <Terms xmlns="http://schemas.microsoft.com/office/infopath/2007/PartnerControls"/>
    </lcf76f155ced4ddcb4097134ff3c332f>
    <TaxCatchAll xmlns="d076e5e0-ab74-4706-963f-85f8fb75f8d2" xsi:nil="true"/>
    <MigrationWizIdPermissionLevels xmlns="bb0b3c66-910b-452a-8491-8f68fa4e87e9" xsi:nil="true"/>
    <MigrationWizId xmlns="bb0b3c66-910b-452a-8491-8f68fa4e87e9" xsi:nil="true"/>
    <MigrationWizIdPermissions xmlns="bb0b3c66-910b-452a-8491-8f68fa4e87e9" xsi:nil="true"/>
    <MigrationWizIdDocumentLibraryPermissions xmlns="bb0b3c66-910b-452a-8491-8f68fa4e87e9" xsi:nil="true"/>
    <MigrationWizIdSecurityGroups xmlns="bb0b3c66-910b-452a-8491-8f68fa4e87e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B4D70F-0C62-4A9A-B4DD-29C46F0BA3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0b3c66-910b-452a-8491-8f68fa4e87e9"/>
    <ds:schemaRef ds:uri="d076e5e0-ab74-4706-963f-85f8fb75f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DC7FE7-00F7-4BFF-9BF6-AC86FE67D9E3}">
  <ds:schemaRefs>
    <ds:schemaRef ds:uri="http://purl.org/dc/terms/"/>
    <ds:schemaRef ds:uri="http://schemas.microsoft.com/office/infopath/2007/PartnerControls"/>
    <ds:schemaRef ds:uri="bb0b3c66-910b-452a-8491-8f68fa4e87e9"/>
    <ds:schemaRef ds:uri="http://purl.org/dc/dcmitype/"/>
    <ds:schemaRef ds:uri="http://schemas.microsoft.com/office/2006/documentManagement/types"/>
    <ds:schemaRef ds:uri="http://www.w3.org/XML/1998/namespace"/>
    <ds:schemaRef ds:uri="http://schemas.openxmlformats.org/package/2006/metadata/core-properties"/>
    <ds:schemaRef ds:uri="http://purl.org/dc/elements/1.1/"/>
    <ds:schemaRef ds:uri="http://schemas.microsoft.com/office/2006/metadata/properties"/>
    <ds:schemaRef ds:uri="d076e5e0-ab74-4706-963f-85f8fb75f8d2"/>
  </ds:schemaRefs>
</ds:datastoreItem>
</file>

<file path=customXml/itemProps3.xml><?xml version="1.0" encoding="utf-8"?>
<ds:datastoreItem xmlns:ds="http://schemas.openxmlformats.org/officeDocument/2006/customXml" ds:itemID="{0F1D6578-0DCA-4F93-9246-9CF55793E3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15</vt:i4>
      </vt:variant>
    </vt:vector>
  </HeadingPairs>
  <TitlesOfParts>
    <vt:vector size="15" baseType="lpstr">
      <vt:lpstr>Glossary</vt:lpstr>
      <vt:lpstr>TBL 1. Statewide Fiscal Data</vt:lpstr>
      <vt:lpstr>TBL 2. Eligible Use Fiscal Data</vt:lpstr>
      <vt:lpstr>TBL 3. Youth Set Aside Data</vt:lpstr>
      <vt:lpstr>TBL 4. Pers. Served By Grantee</vt:lpstr>
      <vt:lpstr>TBL 5. Pers. Served By Subpop</vt:lpstr>
      <vt:lpstr>TBL 6. Pers. Served By Race</vt:lpstr>
      <vt:lpstr>TBL 7. Pers. Served By Gender</vt:lpstr>
      <vt:lpstr>TBL 8. By Housing-Services Type</vt:lpstr>
      <vt:lpstr>TBL 9. Exits By Destination</vt:lpstr>
      <vt:lpstr>TBL 10. Statewide CA SPM</vt:lpstr>
      <vt:lpstr>DTL 1 By Grantee_By Round_By EU</vt:lpstr>
      <vt:lpstr>DTL 2 Fiscal Data by Grantee</vt:lpstr>
      <vt:lpstr>DTL3 Exits Detailed Destination</vt:lpstr>
      <vt:lpstr>DTL 4 CA SPMs By CoC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Meuchel, Ellen@BCSH</dc:creator>
  <cp:keywords/>
  <dc:description/>
  <cp:lastModifiedBy>Costa, Louis@DCA</cp:lastModifiedBy>
  <cp:revision/>
  <cp:lastPrinted>2024-05-17T19:57:32Z</cp:lastPrinted>
  <dcterms:created xsi:type="dcterms:W3CDTF">2024-05-07T19:08:25Z</dcterms:created>
  <dcterms:modified xsi:type="dcterms:W3CDTF">2024-05-17T23:12:40Z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0x010100C6AC926C7A768442A79776D96FCA951B</vt:lpwstr>
  </property>
  <property fmtid="{D5CDD505-2E9C-101B-9397-08002B2CF9AE}" pid="3" name="MediaServiceImageTags">
    <vt:lpwstr/>
  </property>
</Properties>
</file>